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885" windowWidth="14805" windowHeight="4230"/>
  </bookViews>
  <sheets>
    <sheet name="Приложение № 2" sheetId="9" r:id="rId1"/>
    <sheet name="Лист1" sheetId="16" r:id="rId2"/>
  </sheets>
  <definedNames>
    <definedName name="_xlnm._FilterDatabase" localSheetId="0" hidden="1">'Приложение № 2'!$D$1:$D$119</definedName>
    <definedName name="_xlnm.Print_Titles" localSheetId="0">'Приложение № 2'!$15:$15</definedName>
  </definedNames>
  <calcPr calcId="145621"/>
</workbook>
</file>

<file path=xl/calcChain.xml><?xml version="1.0" encoding="utf-8"?>
<calcChain xmlns="http://schemas.openxmlformats.org/spreadsheetml/2006/main">
  <c r="AE91" i="9" l="1"/>
  <c r="Q91" i="9"/>
  <c r="H91" i="9"/>
  <c r="C91" i="9"/>
  <c r="G102" i="9" l="1"/>
  <c r="H102" i="9"/>
  <c r="L102" i="9"/>
  <c r="P102" i="9"/>
  <c r="Q102" i="9"/>
  <c r="U102" i="9"/>
  <c r="V102" i="9"/>
  <c r="Z102" i="9"/>
  <c r="AD102" i="9"/>
  <c r="AE102" i="9"/>
  <c r="AI102" i="9"/>
  <c r="AN102" i="9"/>
  <c r="AR102" i="9"/>
  <c r="C102" i="9"/>
  <c r="AR104" i="9"/>
  <c r="AJ104" i="9"/>
  <c r="AL104" i="9" s="1"/>
  <c r="AM104" i="9" s="1"/>
  <c r="AM102" i="9" s="1"/>
  <c r="AO104" i="9"/>
  <c r="AO102" i="9" s="1"/>
  <c r="AD104" i="9"/>
  <c r="AA104" i="9"/>
  <c r="AA102" i="9" s="1"/>
  <c r="X104" i="9"/>
  <c r="Y104" i="9" s="1"/>
  <c r="Y102" i="9" s="1"/>
  <c r="S104" i="9"/>
  <c r="P104" i="9"/>
  <c r="M104" i="9"/>
  <c r="M102" i="9" s="1"/>
  <c r="K104" i="9"/>
  <c r="K102" i="9" s="1"/>
  <c r="J104" i="9"/>
  <c r="J102" i="9" s="1"/>
  <c r="E104" i="9"/>
  <c r="N104" i="9" s="1"/>
  <c r="N102" i="9" s="1"/>
  <c r="AR103" i="9"/>
  <c r="AJ103" i="9"/>
  <c r="AL103" i="9" s="1"/>
  <c r="AM103" i="9" s="1"/>
  <c r="AE103" i="9"/>
  <c r="AO103" i="9" s="1"/>
  <c r="AD103" i="9"/>
  <c r="AA103" i="9"/>
  <c r="Y103" i="9"/>
  <c r="X103" i="9"/>
  <c r="S103" i="9"/>
  <c r="AB103" i="9" s="1"/>
  <c r="P103" i="9"/>
  <c r="M103" i="9"/>
  <c r="K103" i="9"/>
  <c r="J103" i="9"/>
  <c r="E103" i="9"/>
  <c r="N103" i="9" s="1"/>
  <c r="AR129" i="9"/>
  <c r="AJ129" i="9"/>
  <c r="AL129" i="9" s="1"/>
  <c r="AM129" i="9" s="1"/>
  <c r="AE129" i="9"/>
  <c r="AO129" i="9" s="1"/>
  <c r="AD129" i="9"/>
  <c r="AA129" i="9"/>
  <c r="X129" i="9"/>
  <c r="Y129" i="9" s="1"/>
  <c r="S129" i="9"/>
  <c r="AB129" i="9" s="1"/>
  <c r="P129" i="9"/>
  <c r="M129" i="9"/>
  <c r="J129" i="9"/>
  <c r="K129" i="9" s="1"/>
  <c r="E129" i="9"/>
  <c r="N129" i="9" l="1"/>
  <c r="AL102" i="9"/>
  <c r="AB104" i="9"/>
  <c r="AB102" i="9" s="1"/>
  <c r="X102" i="9"/>
  <c r="S102" i="9"/>
  <c r="AJ102" i="9"/>
  <c r="E102" i="9"/>
  <c r="F104" i="9"/>
  <c r="T104" i="9"/>
  <c r="AG104" i="9"/>
  <c r="AG102" i="9" s="1"/>
  <c r="F103" i="9"/>
  <c r="O103" i="9" s="1"/>
  <c r="T103" i="9"/>
  <c r="AC103" i="9" s="1"/>
  <c r="AG103" i="9"/>
  <c r="F129" i="9"/>
  <c r="O129" i="9" s="1"/>
  <c r="T129" i="9"/>
  <c r="AC129" i="9" s="1"/>
  <c r="AG129" i="9"/>
  <c r="D126" i="9"/>
  <c r="I126" i="9"/>
  <c r="R126" i="9"/>
  <c r="W126" i="9"/>
  <c r="AF126" i="9"/>
  <c r="AK126" i="9"/>
  <c r="AC104" i="9" l="1"/>
  <c r="AC102" i="9" s="1"/>
  <c r="T102" i="9"/>
  <c r="O104" i="9"/>
  <c r="O102" i="9" s="1"/>
  <c r="F102" i="9"/>
  <c r="AH104" i="9"/>
  <c r="AP104" i="9"/>
  <c r="AP102" i="9" s="1"/>
  <c r="AH103" i="9"/>
  <c r="AQ103" i="9" s="1"/>
  <c r="AP103" i="9"/>
  <c r="AH129" i="9"/>
  <c r="AQ129" i="9" s="1"/>
  <c r="AP129" i="9"/>
  <c r="AQ104" i="9" l="1"/>
  <c r="AQ102" i="9" s="1"/>
  <c r="AH102" i="9"/>
  <c r="H83" i="9" l="1"/>
  <c r="C83" i="9"/>
  <c r="J88" i="9"/>
  <c r="E88" i="9"/>
  <c r="N88" i="9" s="1"/>
  <c r="AN40" i="9"/>
  <c r="AI40" i="9"/>
  <c r="Z40" i="9"/>
  <c r="U40" i="9"/>
  <c r="L40" i="9"/>
  <c r="H40" i="9"/>
  <c r="G40" i="9"/>
  <c r="C40" i="9"/>
  <c r="AR57" i="9"/>
  <c r="AJ57" i="9"/>
  <c r="AL57" i="9" s="1"/>
  <c r="AM57" i="9" s="1"/>
  <c r="AE57" i="9"/>
  <c r="AD57" i="9"/>
  <c r="V57" i="9"/>
  <c r="X57" i="9" s="1"/>
  <c r="Y57" i="9" s="1"/>
  <c r="Q57" i="9"/>
  <c r="S57" i="9" s="1"/>
  <c r="AB57" i="9" s="1"/>
  <c r="P57" i="9"/>
  <c r="M57" i="9"/>
  <c r="J57" i="9"/>
  <c r="K57" i="9" s="1"/>
  <c r="E57" i="9"/>
  <c r="F57" i="9" s="1"/>
  <c r="O57" i="9" s="1"/>
  <c r="AR43" i="9"/>
  <c r="AJ43" i="9"/>
  <c r="AL43" i="9" s="1"/>
  <c r="AM43" i="9" s="1"/>
  <c r="AE43" i="9"/>
  <c r="AO43" i="9" s="1"/>
  <c r="AD43" i="9"/>
  <c r="V43" i="9"/>
  <c r="X43" i="9" s="1"/>
  <c r="Y43" i="9" s="1"/>
  <c r="Q43" i="9"/>
  <c r="S43" i="9" s="1"/>
  <c r="P43" i="9"/>
  <c r="M43" i="9"/>
  <c r="J43" i="9"/>
  <c r="K43" i="9" s="1"/>
  <c r="E43" i="9"/>
  <c r="F43" i="9" s="1"/>
  <c r="AR121" i="9"/>
  <c r="V121" i="9"/>
  <c r="X121" i="9" s="1"/>
  <c r="Y121" i="9" s="1"/>
  <c r="Q121" i="9"/>
  <c r="AE121" i="9" s="1"/>
  <c r="M121" i="9"/>
  <c r="J121" i="9"/>
  <c r="K121" i="9" s="1"/>
  <c r="L88" i="9" s="1"/>
  <c r="E121" i="9"/>
  <c r="F121" i="9" s="1"/>
  <c r="AR120" i="9"/>
  <c r="H120" i="9"/>
  <c r="V120" i="9" s="1"/>
  <c r="X120" i="9" s="1"/>
  <c r="Y120" i="9" s="1"/>
  <c r="E120" i="9"/>
  <c r="C120" i="9"/>
  <c r="AE120" i="9" s="1"/>
  <c r="AR119" i="9"/>
  <c r="H119" i="9"/>
  <c r="V119" i="9" s="1"/>
  <c r="X119" i="9" s="1"/>
  <c r="Y119" i="9" s="1"/>
  <c r="C119" i="9"/>
  <c r="E119" i="9" s="1"/>
  <c r="G88" i="9" l="1"/>
  <c r="P88" i="9" s="1"/>
  <c r="O43" i="9"/>
  <c r="AO57" i="9"/>
  <c r="K88" i="9"/>
  <c r="N57" i="9"/>
  <c r="S121" i="9"/>
  <c r="AB121" i="9" s="1"/>
  <c r="AA57" i="9"/>
  <c r="T57" i="9"/>
  <c r="AC57" i="9" s="1"/>
  <c r="AG57" i="9"/>
  <c r="M120" i="9"/>
  <c r="N43" i="9"/>
  <c r="M119" i="9"/>
  <c r="AA43" i="9"/>
  <c r="O121" i="9"/>
  <c r="AB43" i="9"/>
  <c r="T43" i="9"/>
  <c r="AC43" i="9" s="1"/>
  <c r="AG43" i="9"/>
  <c r="Q120" i="9"/>
  <c r="S120" i="9" s="1"/>
  <c r="N121" i="9"/>
  <c r="AJ121" i="9"/>
  <c r="AL121" i="9" s="1"/>
  <c r="AM121" i="9" s="1"/>
  <c r="Q119" i="9"/>
  <c r="AA119" i="9" s="1"/>
  <c r="AA121" i="9"/>
  <c r="AJ120" i="9"/>
  <c r="AL120" i="9" s="1"/>
  <c r="AM120" i="9" s="1"/>
  <c r="AG121" i="9"/>
  <c r="AA120" i="9"/>
  <c r="F120" i="9"/>
  <c r="AG120" i="9"/>
  <c r="J120" i="9"/>
  <c r="K120" i="9" s="1"/>
  <c r="F119" i="9"/>
  <c r="AJ119" i="9"/>
  <c r="AL119" i="9" s="1"/>
  <c r="AM119" i="9" s="1"/>
  <c r="J119" i="9"/>
  <c r="K119" i="9" s="1"/>
  <c r="AE119" i="9"/>
  <c r="T121" i="9" l="1"/>
  <c r="F88" i="9"/>
  <c r="O88" i="9" s="1"/>
  <c r="AC121" i="9"/>
  <c r="AO120" i="9"/>
  <c r="AO121" i="9"/>
  <c r="AH57" i="9"/>
  <c r="AQ57" i="9" s="1"/>
  <c r="AP57" i="9"/>
  <c r="AH43" i="9"/>
  <c r="AQ43" i="9" s="1"/>
  <c r="AP43" i="9"/>
  <c r="S119" i="9"/>
  <c r="T119" i="9" s="1"/>
  <c r="AC119" i="9" s="1"/>
  <c r="O120" i="9"/>
  <c r="AP121" i="9"/>
  <c r="AH121" i="9"/>
  <c r="AH120" i="9"/>
  <c r="AQ120" i="9" s="1"/>
  <c r="AP120" i="9"/>
  <c r="N120" i="9"/>
  <c r="AB120" i="9"/>
  <c r="T120" i="9"/>
  <c r="AC120" i="9" s="1"/>
  <c r="N119" i="9"/>
  <c r="AG119" i="9"/>
  <c r="AO119" i="9"/>
  <c r="O119" i="9"/>
  <c r="AQ121" i="9" l="1"/>
  <c r="AB119" i="9"/>
  <c r="AP119" i="9"/>
  <c r="AH119" i="9"/>
  <c r="AQ119" i="9" s="1"/>
  <c r="V88" i="9" l="1"/>
  <c r="M88" i="9"/>
  <c r="Q88" i="9"/>
  <c r="S88" i="9" s="1"/>
  <c r="U88" i="9" s="1"/>
  <c r="T88" i="9" l="1"/>
  <c r="AJ88" i="9"/>
  <c r="AL88" i="9" s="1"/>
  <c r="AN88" i="9" s="1"/>
  <c r="X88" i="9"/>
  <c r="Z88" i="9" s="1"/>
  <c r="AA88" i="9"/>
  <c r="AE88" i="9"/>
  <c r="AM88" i="9" l="1"/>
  <c r="AO88" i="9"/>
  <c r="AG88" i="9"/>
  <c r="AI88" i="9" s="1"/>
  <c r="Y88" i="9"/>
  <c r="AH88" i="9" l="1"/>
  <c r="J94" i="9" l="1"/>
  <c r="E94" i="9"/>
  <c r="AN26" i="9" l="1"/>
  <c r="AI26" i="9"/>
  <c r="Z26" i="9"/>
  <c r="U26" i="9"/>
  <c r="L26" i="9"/>
  <c r="G26" i="9"/>
  <c r="AI22" i="9"/>
  <c r="U22" i="9"/>
  <c r="L22" i="9"/>
  <c r="G22" i="9"/>
  <c r="AI19" i="9"/>
  <c r="Z19" i="9"/>
  <c r="U19" i="9"/>
  <c r="L19" i="9"/>
  <c r="G19" i="9"/>
  <c r="E89" i="9" l="1"/>
  <c r="F89" i="9" s="1"/>
  <c r="J89" i="9"/>
  <c r="K89" i="9" s="1"/>
  <c r="M89" i="9"/>
  <c r="P89" i="9"/>
  <c r="Q89" i="9"/>
  <c r="S89" i="9" s="1"/>
  <c r="V89" i="9"/>
  <c r="X89" i="9" s="1"/>
  <c r="Y89" i="9" s="1"/>
  <c r="AD89" i="9"/>
  <c r="AE89" i="9"/>
  <c r="AG89" i="9" s="1"/>
  <c r="AH89" i="9" s="1"/>
  <c r="AA89" i="9" l="1"/>
  <c r="O89" i="9"/>
  <c r="AB89" i="9"/>
  <c r="T89" i="9"/>
  <c r="AC89" i="9" s="1"/>
  <c r="N89" i="9"/>
  <c r="AK105" i="9" l="1"/>
  <c r="H105" i="9"/>
  <c r="C105" i="9"/>
  <c r="AJ108" i="9" l="1"/>
  <c r="AL108" i="9" s="1"/>
  <c r="AE108" i="9"/>
  <c r="AG108" i="9" s="1"/>
  <c r="V108" i="9"/>
  <c r="X108" i="9" s="1"/>
  <c r="Q108" i="9"/>
  <c r="S108" i="9" s="1"/>
  <c r="M108" i="9"/>
  <c r="J108" i="9"/>
  <c r="E108" i="9"/>
  <c r="P108" i="9" l="1"/>
  <c r="AA108" i="9"/>
  <c r="AD108" i="9"/>
  <c r="AO108" i="9"/>
  <c r="AR108" i="9"/>
  <c r="N108" i="9"/>
  <c r="AB108" i="9"/>
  <c r="AP108" i="9"/>
  <c r="K108" i="9"/>
  <c r="T108" i="9"/>
  <c r="Y108" i="9"/>
  <c r="AH108" i="9"/>
  <c r="AM108" i="9"/>
  <c r="F108" i="9"/>
  <c r="AQ108" i="9" l="1"/>
  <c r="O108" i="9"/>
  <c r="AC108" i="9"/>
  <c r="AN80" i="9" l="1"/>
  <c r="AI80" i="9"/>
  <c r="Z80" i="9"/>
  <c r="U80" i="9"/>
  <c r="L80" i="9"/>
  <c r="G80" i="9"/>
  <c r="AN78" i="9" l="1"/>
  <c r="AI78" i="9"/>
  <c r="Z78" i="9"/>
  <c r="U78" i="9"/>
  <c r="L78" i="9"/>
  <c r="G78" i="9"/>
  <c r="AJ113" i="9" l="1"/>
  <c r="AL113" i="9" s="1"/>
  <c r="AJ112" i="9"/>
  <c r="AJ111" i="9"/>
  <c r="AL111" i="9" s="1"/>
  <c r="AN111" i="9" s="1"/>
  <c r="AJ110" i="9"/>
  <c r="AL110" i="9" s="1"/>
  <c r="AN110" i="9" s="1"/>
  <c r="AJ107" i="9"/>
  <c r="AJ106" i="9"/>
  <c r="AJ101" i="9"/>
  <c r="AL101" i="9" s="1"/>
  <c r="AM101" i="9" s="1"/>
  <c r="AJ100" i="9"/>
  <c r="AL100" i="9" s="1"/>
  <c r="AJ98" i="9"/>
  <c r="AL98" i="9" s="1"/>
  <c r="AJ97" i="9"/>
  <c r="AL97" i="9" s="1"/>
  <c r="AM97" i="9" s="1"/>
  <c r="AJ95" i="9"/>
  <c r="AL95" i="9" s="1"/>
  <c r="AM95" i="9" s="1"/>
  <c r="AJ94" i="9"/>
  <c r="AL94" i="9" s="1"/>
  <c r="AM94" i="9" s="1"/>
  <c r="AJ93" i="9"/>
  <c r="AL93" i="9" s="1"/>
  <c r="AM93" i="9" s="1"/>
  <c r="AJ92" i="9"/>
  <c r="AL92" i="9" s="1"/>
  <c r="AM92" i="9" s="1"/>
  <c r="AJ91" i="9"/>
  <c r="AL91" i="9" s="1"/>
  <c r="AM91" i="9" s="1"/>
  <c r="AJ90" i="9"/>
  <c r="AL90" i="9" s="1"/>
  <c r="AM90" i="9" s="1"/>
  <c r="AJ89" i="9"/>
  <c r="AJ87" i="9"/>
  <c r="AJ86" i="9"/>
  <c r="AL86" i="9" s="1"/>
  <c r="AN86" i="9" s="1"/>
  <c r="AJ85" i="9"/>
  <c r="AJ84" i="9"/>
  <c r="AJ82" i="9"/>
  <c r="AL82" i="9" s="1"/>
  <c r="AM82" i="9" s="1"/>
  <c r="AJ81" i="9"/>
  <c r="AL81" i="9" s="1"/>
  <c r="AM81" i="9" s="1"/>
  <c r="AJ80" i="9"/>
  <c r="AL80" i="9" s="1"/>
  <c r="AJ79" i="9"/>
  <c r="AL79" i="9" s="1"/>
  <c r="AM79" i="9" s="1"/>
  <c r="AJ78" i="9"/>
  <c r="AJ77" i="9"/>
  <c r="AL77" i="9" s="1"/>
  <c r="AM77" i="9" s="1"/>
  <c r="AJ76" i="9"/>
  <c r="AL76" i="9" s="1"/>
  <c r="AM76" i="9" s="1"/>
  <c r="AJ75" i="9"/>
  <c r="AL75" i="9" s="1"/>
  <c r="AM75" i="9" s="1"/>
  <c r="AJ74" i="9"/>
  <c r="AL74" i="9" s="1"/>
  <c r="AM74" i="9" s="1"/>
  <c r="AJ73" i="9"/>
  <c r="AJ72" i="9"/>
  <c r="AL72" i="9" s="1"/>
  <c r="AM72" i="9" s="1"/>
  <c r="AJ71" i="9"/>
  <c r="AL71" i="9" s="1"/>
  <c r="AM71" i="9" s="1"/>
  <c r="AJ70" i="9"/>
  <c r="AJ69" i="9"/>
  <c r="AL69" i="9" s="1"/>
  <c r="AM69" i="9" s="1"/>
  <c r="AJ68" i="9"/>
  <c r="AJ67" i="9"/>
  <c r="AL67" i="9" s="1"/>
  <c r="AM67" i="9" s="1"/>
  <c r="AJ66" i="9"/>
  <c r="AJ65" i="9"/>
  <c r="AL65" i="9" s="1"/>
  <c r="AM65" i="9" s="1"/>
  <c r="AJ64" i="9"/>
  <c r="AL64" i="9" s="1"/>
  <c r="AM64" i="9" s="1"/>
  <c r="AJ63" i="9"/>
  <c r="AL63" i="9" s="1"/>
  <c r="AM63" i="9" s="1"/>
  <c r="AJ62" i="9"/>
  <c r="AJ60" i="9"/>
  <c r="AL60" i="9" s="1"/>
  <c r="AM60" i="9" s="1"/>
  <c r="AJ59" i="9"/>
  <c r="AJ58" i="9"/>
  <c r="AL58" i="9" s="1"/>
  <c r="AM58" i="9" s="1"/>
  <c r="AJ56" i="9"/>
  <c r="AL56" i="9" s="1"/>
  <c r="AM56" i="9" s="1"/>
  <c r="AJ55" i="9"/>
  <c r="AL55" i="9" s="1"/>
  <c r="AM55" i="9" s="1"/>
  <c r="AJ54" i="9"/>
  <c r="AL54" i="9" s="1"/>
  <c r="AM54" i="9" s="1"/>
  <c r="AJ53" i="9"/>
  <c r="AL53" i="9" s="1"/>
  <c r="AM53" i="9" s="1"/>
  <c r="AJ52" i="9"/>
  <c r="AL52" i="9" s="1"/>
  <c r="AM52" i="9" s="1"/>
  <c r="AJ51" i="9"/>
  <c r="AL51" i="9" s="1"/>
  <c r="AM51" i="9" s="1"/>
  <c r="AJ50" i="9"/>
  <c r="AL50" i="9" s="1"/>
  <c r="AM50" i="9" s="1"/>
  <c r="AJ49" i="9"/>
  <c r="AL49" i="9" s="1"/>
  <c r="AM49" i="9" s="1"/>
  <c r="AJ48" i="9"/>
  <c r="AJ47" i="9"/>
  <c r="AL47" i="9" s="1"/>
  <c r="AJ46" i="9"/>
  <c r="AL46" i="9" s="1"/>
  <c r="AM46" i="9" s="1"/>
  <c r="AJ45" i="9"/>
  <c r="AL45" i="9" s="1"/>
  <c r="AM45" i="9" s="1"/>
  <c r="AJ44" i="9"/>
  <c r="AL44" i="9" s="1"/>
  <c r="AM44" i="9" s="1"/>
  <c r="AJ42" i="9"/>
  <c r="AL42" i="9" s="1"/>
  <c r="AM42" i="9" s="1"/>
  <c r="AJ41" i="9"/>
  <c r="AJ37" i="9"/>
  <c r="AL37" i="9" s="1"/>
  <c r="AM37" i="9" s="1"/>
  <c r="AJ36" i="9"/>
  <c r="AL36" i="9" s="1"/>
  <c r="AN36" i="9" s="1"/>
  <c r="AJ35" i="9"/>
  <c r="AL35" i="9" s="1"/>
  <c r="AN35" i="9" s="1"/>
  <c r="AJ34" i="9"/>
  <c r="AL34" i="9" s="1"/>
  <c r="AN34" i="9" s="1"/>
  <c r="AM34" i="9" s="1"/>
  <c r="AJ33" i="9"/>
  <c r="AL33" i="9" s="1"/>
  <c r="AN33" i="9" s="1"/>
  <c r="AJ32" i="9"/>
  <c r="AJ30" i="9"/>
  <c r="AL30" i="9" s="1"/>
  <c r="AM30" i="9" s="1"/>
  <c r="AJ29" i="9"/>
  <c r="AL29" i="9" s="1"/>
  <c r="AJ27" i="9"/>
  <c r="AL27" i="9" s="1"/>
  <c r="AM27" i="9" s="1"/>
  <c r="AJ26" i="9"/>
  <c r="AL26" i="9" s="1"/>
  <c r="AJ24" i="9"/>
  <c r="AL24" i="9" s="1"/>
  <c r="AM24" i="9" s="1"/>
  <c r="AJ23" i="9"/>
  <c r="AL23" i="9" s="1"/>
  <c r="AM23" i="9" s="1"/>
  <c r="AJ22" i="9"/>
  <c r="AJ20" i="9"/>
  <c r="AL20" i="9" s="1"/>
  <c r="AM20" i="9" s="1"/>
  <c r="AJ19" i="9"/>
  <c r="AL19" i="9" s="1"/>
  <c r="AE113" i="9"/>
  <c r="AG113" i="9" s="1"/>
  <c r="AE112" i="9"/>
  <c r="AG112" i="9" s="1"/>
  <c r="AI112" i="9" s="1"/>
  <c r="AE111" i="9"/>
  <c r="AG111" i="9" s="1"/>
  <c r="AI111" i="9" s="1"/>
  <c r="AE110" i="9"/>
  <c r="AO110" i="9" s="1"/>
  <c r="AE107" i="9"/>
  <c r="AG107" i="9" s="1"/>
  <c r="AI107" i="9" s="1"/>
  <c r="AE106" i="9"/>
  <c r="AE101" i="9"/>
  <c r="AO101" i="9" s="1"/>
  <c r="AE100" i="9"/>
  <c r="AG100" i="9" s="1"/>
  <c r="AE98" i="9"/>
  <c r="AE97" i="9"/>
  <c r="AO97" i="9" s="1"/>
  <c r="AE95" i="9"/>
  <c r="AO95" i="9" s="1"/>
  <c r="AE94" i="9"/>
  <c r="AE93" i="9"/>
  <c r="AE92" i="9"/>
  <c r="AO91" i="9"/>
  <c r="AE90" i="9"/>
  <c r="AE87" i="9"/>
  <c r="AE86" i="9"/>
  <c r="AG86" i="9" s="1"/>
  <c r="AE85" i="9"/>
  <c r="AG85" i="9" s="1"/>
  <c r="AE84" i="9"/>
  <c r="AE82" i="9"/>
  <c r="AE81" i="9"/>
  <c r="AG81" i="9" s="1"/>
  <c r="AE80" i="9"/>
  <c r="AE79" i="9"/>
  <c r="AE78" i="9"/>
  <c r="AE77" i="9"/>
  <c r="AG77" i="9" s="1"/>
  <c r="AE76" i="9"/>
  <c r="AE75" i="9"/>
  <c r="AE74" i="9"/>
  <c r="AE73" i="9"/>
  <c r="AG73" i="9" s="1"/>
  <c r="AE72" i="9"/>
  <c r="AE71" i="9"/>
  <c r="AE70" i="9"/>
  <c r="AE69" i="9"/>
  <c r="AG69" i="9" s="1"/>
  <c r="AE68" i="9"/>
  <c r="AE67" i="9"/>
  <c r="AE66" i="9"/>
  <c r="AE65" i="9"/>
  <c r="AG65" i="9" s="1"/>
  <c r="AE64" i="9"/>
  <c r="AE63" i="9"/>
  <c r="AE62" i="9"/>
  <c r="AG62" i="9" s="1"/>
  <c r="AE60" i="9"/>
  <c r="AG60" i="9" s="1"/>
  <c r="AE59" i="9"/>
  <c r="AE58" i="9"/>
  <c r="AE56" i="9"/>
  <c r="AE55" i="9"/>
  <c r="AG55" i="9" s="1"/>
  <c r="AE54" i="9"/>
  <c r="AE53" i="9"/>
  <c r="AE52" i="9"/>
  <c r="AE51" i="9"/>
  <c r="AG51" i="9" s="1"/>
  <c r="AE50" i="9"/>
  <c r="AE49" i="9"/>
  <c r="AE48" i="9"/>
  <c r="AG48" i="9" s="1"/>
  <c r="AE47" i="9"/>
  <c r="AG47" i="9" s="1"/>
  <c r="AH47" i="9" s="1"/>
  <c r="AE46" i="9"/>
  <c r="AE45" i="9"/>
  <c r="AE44" i="9"/>
  <c r="AG44" i="9" s="1"/>
  <c r="AE42" i="9"/>
  <c r="AG42" i="9" s="1"/>
  <c r="AE41" i="9"/>
  <c r="AE37" i="9"/>
  <c r="AE36" i="9"/>
  <c r="AE35" i="9"/>
  <c r="AG35" i="9" s="1"/>
  <c r="AI35" i="9" s="1"/>
  <c r="AE34" i="9"/>
  <c r="AG34" i="9" s="1"/>
  <c r="AE33" i="9"/>
  <c r="AG33" i="9" s="1"/>
  <c r="AE32" i="9"/>
  <c r="AG32" i="9" s="1"/>
  <c r="AI32" i="9" s="1"/>
  <c r="AE30" i="9"/>
  <c r="AG30" i="9" s="1"/>
  <c r="AE29" i="9"/>
  <c r="AG29" i="9" s="1"/>
  <c r="AE27" i="9"/>
  <c r="AE26" i="9"/>
  <c r="AG26" i="9" s="1"/>
  <c r="AE24" i="9"/>
  <c r="AE23" i="9"/>
  <c r="AE22" i="9"/>
  <c r="AE20" i="9"/>
  <c r="AG20" i="9" s="1"/>
  <c r="AE19" i="9"/>
  <c r="AN113" i="9"/>
  <c r="AI113" i="9"/>
  <c r="AL107" i="9"/>
  <c r="AN107" i="9" s="1"/>
  <c r="AR101" i="9"/>
  <c r="AR100" i="9"/>
  <c r="AN99" i="9"/>
  <c r="AI99" i="9"/>
  <c r="AR98" i="9"/>
  <c r="AR97" i="9"/>
  <c r="AN96" i="9"/>
  <c r="AI96" i="9"/>
  <c r="AR95" i="9"/>
  <c r="AR94" i="9"/>
  <c r="AR93" i="9"/>
  <c r="AR92" i="9"/>
  <c r="AR91" i="9"/>
  <c r="AR90" i="9"/>
  <c r="AR89" i="9"/>
  <c r="AL87" i="9"/>
  <c r="AR82" i="9"/>
  <c r="AR81" i="9"/>
  <c r="AR79" i="9"/>
  <c r="AL78" i="9"/>
  <c r="AR77" i="9"/>
  <c r="AR76" i="9"/>
  <c r="AR75" i="9"/>
  <c r="AR74" i="9"/>
  <c r="AR73" i="9"/>
  <c r="AL73" i="9"/>
  <c r="AM73" i="9" s="1"/>
  <c r="AR72" i="9"/>
  <c r="AR71" i="9"/>
  <c r="AR70" i="9"/>
  <c r="AL70" i="9"/>
  <c r="AM70" i="9" s="1"/>
  <c r="AR69" i="9"/>
  <c r="AR68" i="9"/>
  <c r="AL68" i="9"/>
  <c r="AM68" i="9" s="1"/>
  <c r="AR67" i="9"/>
  <c r="AR66" i="9"/>
  <c r="AL66" i="9"/>
  <c r="AM66" i="9" s="1"/>
  <c r="AR65" i="9"/>
  <c r="AR64" i="9"/>
  <c r="AR63" i="9"/>
  <c r="AR62" i="9"/>
  <c r="AI61" i="9"/>
  <c r="AR60" i="9"/>
  <c r="AR59" i="9"/>
  <c r="AL59" i="9"/>
  <c r="AM59" i="9" s="1"/>
  <c r="AR58" i="9"/>
  <c r="AR56" i="9"/>
  <c r="AR55" i="9"/>
  <c r="AR54" i="9"/>
  <c r="AR53" i="9"/>
  <c r="AR52" i="9"/>
  <c r="AR51" i="9"/>
  <c r="AR50" i="9"/>
  <c r="AR49" i="9"/>
  <c r="AR48" i="9"/>
  <c r="AL48" i="9"/>
  <c r="AM48" i="9" s="1"/>
  <c r="AR47" i="9"/>
  <c r="AR46" i="9"/>
  <c r="AR45" i="9"/>
  <c r="AR44" i="9"/>
  <c r="AR42" i="9"/>
  <c r="AR41" i="9"/>
  <c r="AL41" i="9"/>
  <c r="AR37" i="9"/>
  <c r="AQ35" i="9"/>
  <c r="AR30" i="9"/>
  <c r="AR29" i="9"/>
  <c r="AN28" i="9"/>
  <c r="AI28" i="9"/>
  <c r="AR27" i="9"/>
  <c r="AN25" i="9"/>
  <c r="AI25" i="9"/>
  <c r="AR24" i="9"/>
  <c r="AR23" i="9"/>
  <c r="AN22" i="9"/>
  <c r="AN21" i="9" s="1"/>
  <c r="AI21" i="9"/>
  <c r="AR20" i="9"/>
  <c r="AN19" i="9"/>
  <c r="V113" i="9"/>
  <c r="V112" i="9"/>
  <c r="V111" i="9"/>
  <c r="V110" i="9"/>
  <c r="V107" i="9"/>
  <c r="V106" i="9"/>
  <c r="V101" i="9"/>
  <c r="V100" i="9"/>
  <c r="V98" i="9"/>
  <c r="V97" i="9"/>
  <c r="V95" i="9"/>
  <c r="V94" i="9"/>
  <c r="V93" i="9"/>
  <c r="V92" i="9"/>
  <c r="V91" i="9"/>
  <c r="V90" i="9"/>
  <c r="V87" i="9"/>
  <c r="V86" i="9"/>
  <c r="V85" i="9"/>
  <c r="V84" i="9"/>
  <c r="V82" i="9"/>
  <c r="V81" i="9"/>
  <c r="V80" i="9"/>
  <c r="V79" i="9"/>
  <c r="V78" i="9"/>
  <c r="V77" i="9"/>
  <c r="V76" i="9"/>
  <c r="V75" i="9"/>
  <c r="V74" i="9"/>
  <c r="V73" i="9"/>
  <c r="V72" i="9"/>
  <c r="V71" i="9"/>
  <c r="V70" i="9"/>
  <c r="V69" i="9"/>
  <c r="V68" i="9"/>
  <c r="V67" i="9"/>
  <c r="V66" i="9"/>
  <c r="V65" i="9"/>
  <c r="V64" i="9"/>
  <c r="V63" i="9"/>
  <c r="V62" i="9"/>
  <c r="V60" i="9"/>
  <c r="V59" i="9"/>
  <c r="V58" i="9"/>
  <c r="V56" i="9"/>
  <c r="V55" i="9"/>
  <c r="V54" i="9"/>
  <c r="V53" i="9"/>
  <c r="V52" i="9"/>
  <c r="V51" i="9"/>
  <c r="V50" i="9"/>
  <c r="V49" i="9"/>
  <c r="V48" i="9"/>
  <c r="V47" i="9"/>
  <c r="V46" i="9"/>
  <c r="V45" i="9"/>
  <c r="V44" i="9"/>
  <c r="V42" i="9"/>
  <c r="V41" i="9"/>
  <c r="V37" i="9"/>
  <c r="V36" i="9"/>
  <c r="V35" i="9"/>
  <c r="V34" i="9"/>
  <c r="V33" i="9"/>
  <c r="V32" i="9"/>
  <c r="V30" i="9"/>
  <c r="V29" i="9"/>
  <c r="V27" i="9"/>
  <c r="V26" i="9"/>
  <c r="V24" i="9"/>
  <c r="V23" i="9"/>
  <c r="V22" i="9"/>
  <c r="V20" i="9"/>
  <c r="Q113" i="9"/>
  <c r="Q112" i="9"/>
  <c r="Q111" i="9"/>
  <c r="Q110" i="9"/>
  <c r="Q107" i="9"/>
  <c r="Q106" i="9"/>
  <c r="Q101" i="9"/>
  <c r="Q100" i="9"/>
  <c r="Q98" i="9"/>
  <c r="Q97" i="9"/>
  <c r="Q95" i="9"/>
  <c r="Q94" i="9"/>
  <c r="Q93" i="9"/>
  <c r="Q92" i="9"/>
  <c r="Q90" i="9"/>
  <c r="Q87" i="9"/>
  <c r="Q86" i="9"/>
  <c r="Q85" i="9"/>
  <c r="AA85" i="9" s="1"/>
  <c r="Q84" i="9"/>
  <c r="Q82" i="9"/>
  <c r="Q81" i="9"/>
  <c r="Q80" i="9"/>
  <c r="AA80" i="9" s="1"/>
  <c r="Q79" i="9"/>
  <c r="Q78" i="9"/>
  <c r="Q77" i="9"/>
  <c r="Q76" i="9"/>
  <c r="AA76" i="9" s="1"/>
  <c r="Q75" i="9"/>
  <c r="Q74" i="9"/>
  <c r="Q73" i="9"/>
  <c r="Q72" i="9"/>
  <c r="AA72" i="9" s="1"/>
  <c r="Q71" i="9"/>
  <c r="Q70" i="9"/>
  <c r="Q69" i="9"/>
  <c r="Q68" i="9"/>
  <c r="AA68" i="9" s="1"/>
  <c r="Q67" i="9"/>
  <c r="Q66" i="9"/>
  <c r="Q65" i="9"/>
  <c r="Q64" i="9"/>
  <c r="AA64" i="9" s="1"/>
  <c r="Q63" i="9"/>
  <c r="Q62" i="9"/>
  <c r="Q60" i="9"/>
  <c r="Q59" i="9"/>
  <c r="Q58" i="9"/>
  <c r="Q56" i="9"/>
  <c r="Q55" i="9"/>
  <c r="Q54" i="9"/>
  <c r="Q53" i="9"/>
  <c r="Q52" i="9"/>
  <c r="Q51" i="9"/>
  <c r="Q50" i="9"/>
  <c r="Q49" i="9"/>
  <c r="Q48" i="9"/>
  <c r="Q47" i="9"/>
  <c r="Q46" i="9"/>
  <c r="Q45" i="9"/>
  <c r="Q44" i="9"/>
  <c r="Q42" i="9"/>
  <c r="Q41" i="9"/>
  <c r="Q83" i="9" l="1"/>
  <c r="AE40" i="9"/>
  <c r="V83" i="9"/>
  <c r="AJ83" i="9"/>
  <c r="AE83" i="9"/>
  <c r="Q40" i="9"/>
  <c r="AG110" i="9"/>
  <c r="AI110" i="9" s="1"/>
  <c r="AR40" i="9"/>
  <c r="AJ40" i="9"/>
  <c r="AG101" i="9"/>
  <c r="AP101" i="9" s="1"/>
  <c r="V40" i="9"/>
  <c r="AL40" i="9"/>
  <c r="AO66" i="9"/>
  <c r="AO70" i="9"/>
  <c r="AO74" i="9"/>
  <c r="AO78" i="9"/>
  <c r="AO82" i="9"/>
  <c r="AA93" i="9"/>
  <c r="AA98" i="9"/>
  <c r="AA107" i="9"/>
  <c r="AA113" i="9"/>
  <c r="AO19" i="9"/>
  <c r="AO87" i="9"/>
  <c r="AE105" i="9"/>
  <c r="V105" i="9"/>
  <c r="AA47" i="9"/>
  <c r="AO23" i="9"/>
  <c r="AO41" i="9"/>
  <c r="AO45" i="9"/>
  <c r="AO49" i="9"/>
  <c r="AO53" i="9"/>
  <c r="AA51" i="9"/>
  <c r="AA55" i="9"/>
  <c r="AA59" i="9"/>
  <c r="AJ105" i="9"/>
  <c r="AL84" i="9"/>
  <c r="Q105" i="9"/>
  <c r="AG49" i="9"/>
  <c r="AG53" i="9"/>
  <c r="AP53" i="9" s="1"/>
  <c r="AO42" i="9"/>
  <c r="AO46" i="9"/>
  <c r="AO50" i="9"/>
  <c r="AO54" i="9"/>
  <c r="AO58" i="9"/>
  <c r="AO63" i="9"/>
  <c r="AO67" i="9"/>
  <c r="AO71" i="9"/>
  <c r="AO75" i="9"/>
  <c r="AO79" i="9"/>
  <c r="AO84" i="9"/>
  <c r="AO92" i="9"/>
  <c r="AG45" i="9"/>
  <c r="AP45" i="9" s="1"/>
  <c r="AG87" i="9"/>
  <c r="AI87" i="9" s="1"/>
  <c r="AH87" i="9" s="1"/>
  <c r="AO24" i="9"/>
  <c r="AO35" i="9"/>
  <c r="AG23" i="9"/>
  <c r="AP23" i="9" s="1"/>
  <c r="AO34" i="9"/>
  <c r="AA41" i="9"/>
  <c r="AA45" i="9"/>
  <c r="AA49" i="9"/>
  <c r="AA53" i="9"/>
  <c r="AA62" i="9"/>
  <c r="AA66" i="9"/>
  <c r="AA70" i="9"/>
  <c r="AA74" i="9"/>
  <c r="AA78" i="9"/>
  <c r="AA82" i="9"/>
  <c r="AA87" i="9"/>
  <c r="AA91" i="9"/>
  <c r="AA95" i="9"/>
  <c r="AA101" i="9"/>
  <c r="AA111" i="9"/>
  <c r="AG41" i="9"/>
  <c r="AG84" i="9"/>
  <c r="AG91" i="9"/>
  <c r="AP91" i="9" s="1"/>
  <c r="AG95" i="9"/>
  <c r="AO47" i="9"/>
  <c r="AO59" i="9"/>
  <c r="AO64" i="9"/>
  <c r="AO68" i="9"/>
  <c r="AO72" i="9"/>
  <c r="AO76" i="9"/>
  <c r="AO80" i="9"/>
  <c r="AO93" i="9"/>
  <c r="AO98" i="9"/>
  <c r="AJ21" i="9"/>
  <c r="AJ17" i="9" s="1"/>
  <c r="AJ109" i="9"/>
  <c r="AM78" i="9"/>
  <c r="AN61" i="9"/>
  <c r="AL22" i="9"/>
  <c r="AM22" i="9" s="1"/>
  <c r="AM21" i="9" s="1"/>
  <c r="AG59" i="9"/>
  <c r="AH59" i="9" s="1"/>
  <c r="AG93" i="9"/>
  <c r="AP93" i="9" s="1"/>
  <c r="AG98" i="9"/>
  <c r="AP98" i="9" s="1"/>
  <c r="AG106" i="9"/>
  <c r="AO22" i="9"/>
  <c r="AO27" i="9"/>
  <c r="AO33" i="9"/>
  <c r="AO37" i="9"/>
  <c r="AO44" i="9"/>
  <c r="AO48" i="9"/>
  <c r="AO52" i="9"/>
  <c r="AO56" i="9"/>
  <c r="AO60" i="9"/>
  <c r="AO69" i="9"/>
  <c r="AO77" i="9"/>
  <c r="AO81" i="9"/>
  <c r="AO90" i="9"/>
  <c r="AO94" i="9"/>
  <c r="AG64" i="9"/>
  <c r="AH64" i="9" s="1"/>
  <c r="AQ64" i="9" s="1"/>
  <c r="AG80" i="9"/>
  <c r="AH80" i="9" s="1"/>
  <c r="AR96" i="9"/>
  <c r="AJ99" i="9"/>
  <c r="AR113" i="9"/>
  <c r="AA44" i="9"/>
  <c r="AA48" i="9"/>
  <c r="AA52" i="9"/>
  <c r="AA56" i="9"/>
  <c r="AA60" i="9"/>
  <c r="AA65" i="9"/>
  <c r="AA69" i="9"/>
  <c r="AA73" i="9"/>
  <c r="AA77" i="9"/>
  <c r="AA81" i="9"/>
  <c r="AA86" i="9"/>
  <c r="AA90" i="9"/>
  <c r="AA94" i="9"/>
  <c r="AA100" i="9"/>
  <c r="AA110" i="9"/>
  <c r="AN17" i="9"/>
  <c r="AJ31" i="9"/>
  <c r="AE109" i="9"/>
  <c r="AI17" i="9"/>
  <c r="AP34" i="9"/>
  <c r="AG71" i="9"/>
  <c r="AP71" i="9" s="1"/>
  <c r="AG75" i="9"/>
  <c r="AP75" i="9" s="1"/>
  <c r="AR99" i="9"/>
  <c r="AO20" i="9"/>
  <c r="AO32" i="9"/>
  <c r="AO36" i="9"/>
  <c r="AG24" i="9"/>
  <c r="AH24" i="9" s="1"/>
  <c r="AQ24" i="9" s="1"/>
  <c r="AJ25" i="9"/>
  <c r="AL32" i="9"/>
  <c r="AP32" i="9" s="1"/>
  <c r="AG63" i="9"/>
  <c r="AH63" i="9" s="1"/>
  <c r="AQ63" i="9" s="1"/>
  <c r="AA42" i="9"/>
  <c r="AA46" i="9"/>
  <c r="AA50" i="9"/>
  <c r="AA54" i="9"/>
  <c r="AA58" i="9"/>
  <c r="AA63" i="9"/>
  <c r="AA67" i="9"/>
  <c r="AA71" i="9"/>
  <c r="AA75" i="9"/>
  <c r="AA79" i="9"/>
  <c r="AA84" i="9"/>
  <c r="AA92" i="9"/>
  <c r="AA97" i="9"/>
  <c r="AA106" i="9"/>
  <c r="AA105" i="9" s="1"/>
  <c r="AA112" i="9"/>
  <c r="AG46" i="9"/>
  <c r="AP46" i="9" s="1"/>
  <c r="AP49" i="9"/>
  <c r="AG54" i="9"/>
  <c r="AH54" i="9" s="1"/>
  <c r="AQ54" i="9" s="1"/>
  <c r="AG67" i="9"/>
  <c r="AH67" i="9" s="1"/>
  <c r="AQ67" i="9" s="1"/>
  <c r="AE96" i="9"/>
  <c r="AO26" i="9"/>
  <c r="AO51" i="9"/>
  <c r="AO55" i="9"/>
  <c r="AO85" i="9"/>
  <c r="AO89" i="9"/>
  <c r="AO106" i="9"/>
  <c r="AO112" i="9"/>
  <c r="AR19" i="9"/>
  <c r="AR22" i="9"/>
  <c r="AR21" i="9" s="1"/>
  <c r="AR26" i="9"/>
  <c r="AR25" i="9" s="1"/>
  <c r="AR28" i="9"/>
  <c r="AI33" i="9"/>
  <c r="AH33" i="9" s="1"/>
  <c r="AR78" i="9"/>
  <c r="AM80" i="9"/>
  <c r="AQ80" i="9" s="1"/>
  <c r="AO65" i="9"/>
  <c r="AO73" i="9"/>
  <c r="AO86" i="9"/>
  <c r="AO100" i="9"/>
  <c r="AO107" i="9"/>
  <c r="AO113" i="9"/>
  <c r="AM113" i="9"/>
  <c r="AO29" i="9"/>
  <c r="AO62" i="9"/>
  <c r="AH113" i="9"/>
  <c r="AO30" i="9"/>
  <c r="AO111" i="9"/>
  <c r="AM110" i="9"/>
  <c r="AM111" i="9"/>
  <c r="AR111" i="9"/>
  <c r="AL112" i="9"/>
  <c r="AP112" i="9" s="1"/>
  <c r="AL106" i="9"/>
  <c r="AR107" i="9"/>
  <c r="AM107" i="9"/>
  <c r="AM98" i="9"/>
  <c r="AM96" i="9" s="1"/>
  <c r="AL96" i="9"/>
  <c r="AL85" i="9"/>
  <c r="AP85" i="9" s="1"/>
  <c r="AN87" i="9"/>
  <c r="AM87" i="9" s="1"/>
  <c r="AP95" i="9"/>
  <c r="AP87" i="9"/>
  <c r="AP48" i="9"/>
  <c r="AQ59" i="9"/>
  <c r="AP51" i="9"/>
  <c r="AR35" i="9"/>
  <c r="AM33" i="9"/>
  <c r="AG109" i="9"/>
  <c r="AE99" i="9"/>
  <c r="AH101" i="9"/>
  <c r="AQ101" i="9" s="1"/>
  <c r="AP55" i="9"/>
  <c r="AH55" i="9"/>
  <c r="AQ55" i="9" s="1"/>
  <c r="AE25" i="9"/>
  <c r="AE21" i="9"/>
  <c r="AE17" i="9" s="1"/>
  <c r="AM26" i="9"/>
  <c r="AM25" i="9" s="1"/>
  <c r="AL25" i="9"/>
  <c r="AM29" i="9"/>
  <c r="AM28" i="9" s="1"/>
  <c r="AL28" i="9"/>
  <c r="AM41" i="9"/>
  <c r="AM47" i="9"/>
  <c r="AQ47" i="9" s="1"/>
  <c r="AP47" i="9"/>
  <c r="AH23" i="9"/>
  <c r="AQ23" i="9" s="1"/>
  <c r="AP26" i="9"/>
  <c r="AH26" i="9"/>
  <c r="AP42" i="9"/>
  <c r="AH42" i="9"/>
  <c r="AQ42" i="9" s="1"/>
  <c r="AP44" i="9"/>
  <c r="AH44" i="9"/>
  <c r="AQ44" i="9" s="1"/>
  <c r="AP29" i="9"/>
  <c r="AH29" i="9"/>
  <c r="AG28" i="9"/>
  <c r="AM19" i="9"/>
  <c r="AP30" i="9"/>
  <c r="AH30" i="9"/>
  <c r="AQ30" i="9" s="1"/>
  <c r="AP20" i="9"/>
  <c r="AH20" i="9"/>
  <c r="AQ20" i="9" s="1"/>
  <c r="AG22" i="9"/>
  <c r="AO21" i="9"/>
  <c r="AE28" i="9"/>
  <c r="AJ28" i="9"/>
  <c r="AI34" i="9"/>
  <c r="AR34" i="9" s="1"/>
  <c r="AP35" i="9"/>
  <c r="AG37" i="9"/>
  <c r="AG52" i="9"/>
  <c r="AG19" i="9"/>
  <c r="AH32" i="9"/>
  <c r="AP33" i="9"/>
  <c r="AH53" i="9"/>
  <c r="AQ53" i="9" s="1"/>
  <c r="AG58" i="9"/>
  <c r="AR80" i="9"/>
  <c r="AG82" i="9"/>
  <c r="AH100" i="9"/>
  <c r="AG99" i="9"/>
  <c r="AP100" i="9"/>
  <c r="AH60" i="9"/>
  <c r="AQ60" i="9" s="1"/>
  <c r="AP60" i="9"/>
  <c r="AP65" i="9"/>
  <c r="AH65" i="9"/>
  <c r="AQ65" i="9" s="1"/>
  <c r="AP69" i="9"/>
  <c r="AH69" i="9"/>
  <c r="AQ69" i="9" s="1"/>
  <c r="AP73" i="9"/>
  <c r="AH73" i="9"/>
  <c r="AQ73" i="9" s="1"/>
  <c r="AP77" i="9"/>
  <c r="AH77" i="9"/>
  <c r="AQ77" i="9" s="1"/>
  <c r="AG79" i="9"/>
  <c r="AM100" i="9"/>
  <c r="AM99" i="9" s="1"/>
  <c r="AL99" i="9"/>
  <c r="AG27" i="9"/>
  <c r="AE31" i="9"/>
  <c r="AG36" i="9"/>
  <c r="AG31" i="9" s="1"/>
  <c r="AM36" i="9"/>
  <c r="AH48" i="9"/>
  <c r="AQ48" i="9" s="1"/>
  <c r="AH49" i="9"/>
  <c r="AQ49" i="9" s="1"/>
  <c r="AG50" i="9"/>
  <c r="AP59" i="9"/>
  <c r="AH62" i="9"/>
  <c r="AP81" i="9"/>
  <c r="AH81" i="9"/>
  <c r="AQ81" i="9" s="1"/>
  <c r="AI86" i="9"/>
  <c r="AR86" i="9" s="1"/>
  <c r="AP86" i="9"/>
  <c r="AH51" i="9"/>
  <c r="AQ51" i="9" s="1"/>
  <c r="AG56" i="9"/>
  <c r="AL62" i="9"/>
  <c r="AJ61" i="9"/>
  <c r="AE61" i="9"/>
  <c r="AG66" i="9"/>
  <c r="AG68" i="9"/>
  <c r="AG70" i="9"/>
  <c r="AG72" i="9"/>
  <c r="AG74" i="9"/>
  <c r="AG76" i="9"/>
  <c r="AG78" i="9"/>
  <c r="AO96" i="9"/>
  <c r="AI85" i="9"/>
  <c r="AH85" i="9" s="1"/>
  <c r="AL89" i="9"/>
  <c r="AM89" i="9" s="1"/>
  <c r="AJ96" i="9"/>
  <c r="AP113" i="9"/>
  <c r="AR110" i="9"/>
  <c r="AI109" i="9"/>
  <c r="AM86" i="9"/>
  <c r="AG90" i="9"/>
  <c r="AG92" i="9"/>
  <c r="AG94" i="9"/>
  <c r="AH107" i="9"/>
  <c r="AP107" i="9"/>
  <c r="AH110" i="9"/>
  <c r="AP110" i="9"/>
  <c r="AH111" i="9"/>
  <c r="AP111" i="9"/>
  <c r="AH112" i="9"/>
  <c r="AH91" i="9"/>
  <c r="AQ91" i="9" s="1"/>
  <c r="AH95" i="9"/>
  <c r="AQ95" i="9" s="1"/>
  <c r="AG97" i="9"/>
  <c r="AA83" i="9" l="1"/>
  <c r="AM40" i="9"/>
  <c r="AO83" i="9"/>
  <c r="AI84" i="9"/>
  <c r="AI83" i="9" s="1"/>
  <c r="AG83" i="9"/>
  <c r="AL83" i="9"/>
  <c r="AA40" i="9"/>
  <c r="AO40" i="9"/>
  <c r="AG40" i="9"/>
  <c r="AP84" i="9"/>
  <c r="AB88" i="9"/>
  <c r="AP88" i="9"/>
  <c r="AP41" i="9"/>
  <c r="AH45" i="9"/>
  <c r="AQ45" i="9" s="1"/>
  <c r="AO25" i="9"/>
  <c r="AP106" i="9"/>
  <c r="AP105" i="9" s="1"/>
  <c r="AL105" i="9"/>
  <c r="AN84" i="9"/>
  <c r="AO105" i="9"/>
  <c r="AH84" i="9"/>
  <c r="AI106" i="9"/>
  <c r="AI105" i="9" s="1"/>
  <c r="AG105" i="9"/>
  <c r="AH41" i="9"/>
  <c r="AH71" i="9"/>
  <c r="AQ71" i="9" s="1"/>
  <c r="AL21" i="9"/>
  <c r="AL17" i="9" s="1"/>
  <c r="AH93" i="9"/>
  <c r="AQ93" i="9" s="1"/>
  <c r="AP24" i="9"/>
  <c r="AP80" i="9"/>
  <c r="AH75" i="9"/>
  <c r="AQ75" i="9" s="1"/>
  <c r="AP64" i="9"/>
  <c r="AP67" i="9"/>
  <c r="AH98" i="9"/>
  <c r="AQ98" i="9" s="1"/>
  <c r="AP99" i="9"/>
  <c r="AN32" i="9"/>
  <c r="AN31" i="9" s="1"/>
  <c r="AN16" i="9" s="1"/>
  <c r="AH34" i="9"/>
  <c r="AQ34" i="9" s="1"/>
  <c r="AQ111" i="9"/>
  <c r="AQ107" i="9"/>
  <c r="AO17" i="9"/>
  <c r="AH46" i="9"/>
  <c r="AQ46" i="9" s="1"/>
  <c r="AL31" i="9"/>
  <c r="AR61" i="9"/>
  <c r="AP54" i="9"/>
  <c r="AO109" i="9"/>
  <c r="AO61" i="9"/>
  <c r="AP63" i="9"/>
  <c r="AQ113" i="9"/>
  <c r="AH86" i="9"/>
  <c r="AQ86" i="9" s="1"/>
  <c r="AR33" i="9"/>
  <c r="AO28" i="9"/>
  <c r="AQ87" i="9"/>
  <c r="AQ89" i="9"/>
  <c r="AR87" i="9"/>
  <c r="AM17" i="9"/>
  <c r="AQ33" i="9"/>
  <c r="AR17" i="9"/>
  <c r="AP89" i="9"/>
  <c r="AN112" i="9"/>
  <c r="AM112" i="9" s="1"/>
  <c r="AQ112" i="9" s="1"/>
  <c r="AL109" i="9"/>
  <c r="AN106" i="9"/>
  <c r="AN105" i="9" s="1"/>
  <c r="AN85" i="9"/>
  <c r="AO31" i="9"/>
  <c r="AJ16" i="9"/>
  <c r="AO99" i="9"/>
  <c r="AR84" i="9"/>
  <c r="AE16" i="9"/>
  <c r="AH92" i="9"/>
  <c r="AQ92" i="9" s="1"/>
  <c r="AP92" i="9"/>
  <c r="AP109" i="9"/>
  <c r="AH90" i="9"/>
  <c r="AQ90" i="9" s="1"/>
  <c r="AP90" i="9"/>
  <c r="AH78" i="9"/>
  <c r="AQ78" i="9" s="1"/>
  <c r="AP78" i="9"/>
  <c r="AH70" i="9"/>
  <c r="AQ70" i="9" s="1"/>
  <c r="AP70" i="9"/>
  <c r="AH82" i="9"/>
  <c r="AQ82" i="9" s="1"/>
  <c r="AP82" i="9"/>
  <c r="AE38" i="9"/>
  <c r="AH19" i="9"/>
  <c r="AP19" i="9"/>
  <c r="AJ38" i="9"/>
  <c r="AP28" i="9"/>
  <c r="AQ110" i="9"/>
  <c r="AH109" i="9"/>
  <c r="AH76" i="9"/>
  <c r="AQ76" i="9" s="1"/>
  <c r="AP76" i="9"/>
  <c r="AH68" i="9"/>
  <c r="AQ68" i="9" s="1"/>
  <c r="AP68" i="9"/>
  <c r="AP52" i="9"/>
  <c r="AH52" i="9"/>
  <c r="AQ52" i="9" s="1"/>
  <c r="AP37" i="9"/>
  <c r="AH37" i="9"/>
  <c r="AQ37" i="9" s="1"/>
  <c r="AQ26" i="9"/>
  <c r="AH94" i="9"/>
  <c r="AQ94" i="9" s="1"/>
  <c r="AP94" i="9"/>
  <c r="AH74" i="9"/>
  <c r="AQ74" i="9" s="1"/>
  <c r="AP74" i="9"/>
  <c r="AH66" i="9"/>
  <c r="AQ66" i="9" s="1"/>
  <c r="AP66" i="9"/>
  <c r="AM62" i="9"/>
  <c r="AM61" i="9" s="1"/>
  <c r="AL61" i="9"/>
  <c r="AI36" i="9"/>
  <c r="AH36" i="9" s="1"/>
  <c r="AP36" i="9"/>
  <c r="AP31" i="9" s="1"/>
  <c r="AP27" i="9"/>
  <c r="AP25" i="9" s="1"/>
  <c r="AH27" i="9"/>
  <c r="AQ27" i="9" s="1"/>
  <c r="AH79" i="9"/>
  <c r="AQ79" i="9" s="1"/>
  <c r="AP79" i="9"/>
  <c r="AP62" i="9"/>
  <c r="AH99" i="9"/>
  <c r="AQ100" i="9"/>
  <c r="AQ99" i="9" s="1"/>
  <c r="AH58" i="9"/>
  <c r="AQ58" i="9" s="1"/>
  <c r="AP58" i="9"/>
  <c r="AH22" i="9"/>
  <c r="AP22" i="9"/>
  <c r="AP21" i="9" s="1"/>
  <c r="AG21" i="9"/>
  <c r="AG17" i="9" s="1"/>
  <c r="AG25" i="9"/>
  <c r="AH97" i="9"/>
  <c r="AP97" i="9"/>
  <c r="AP96" i="9" s="1"/>
  <c r="AG96" i="9"/>
  <c r="AH72" i="9"/>
  <c r="AQ72" i="9" s="1"/>
  <c r="AP72" i="9"/>
  <c r="AH56" i="9"/>
  <c r="AQ56" i="9" s="1"/>
  <c r="AP56" i="9"/>
  <c r="AP50" i="9"/>
  <c r="AH50" i="9"/>
  <c r="AQ50" i="9" s="1"/>
  <c r="AG61" i="9"/>
  <c r="AH28" i="9"/>
  <c r="AQ29" i="9"/>
  <c r="AQ28" i="9" s="1"/>
  <c r="G113" i="9"/>
  <c r="X107" i="9"/>
  <c r="Z107" i="9" s="1"/>
  <c r="M107" i="9"/>
  <c r="J107" i="9"/>
  <c r="L107" i="9" s="1"/>
  <c r="E107" i="9"/>
  <c r="G107" i="9" s="1"/>
  <c r="X106" i="9"/>
  <c r="M106" i="9"/>
  <c r="J106" i="9"/>
  <c r="E106" i="9"/>
  <c r="AR32" i="9" l="1"/>
  <c r="M105" i="9"/>
  <c r="AN83" i="9"/>
  <c r="AN38" i="9" s="1"/>
  <c r="AP83" i="9"/>
  <c r="AH83" i="9"/>
  <c r="AQ41" i="9"/>
  <c r="AQ40" i="9" s="1"/>
  <c r="AH40" i="9"/>
  <c r="AP40" i="9"/>
  <c r="AG38" i="9"/>
  <c r="AD88" i="9"/>
  <c r="AH106" i="9"/>
  <c r="AH105" i="9" s="1"/>
  <c r="E105" i="9"/>
  <c r="AL16" i="9"/>
  <c r="Z106" i="9"/>
  <c r="Z105" i="9" s="1"/>
  <c r="X105" i="9"/>
  <c r="AM84" i="9"/>
  <c r="L106" i="9"/>
  <c r="L105" i="9" s="1"/>
  <c r="J105" i="9"/>
  <c r="AM32" i="9"/>
  <c r="AM31" i="9" s="1"/>
  <c r="AM16" i="9" s="1"/>
  <c r="AR106" i="9"/>
  <c r="AR105" i="9" s="1"/>
  <c r="AL38" i="9"/>
  <c r="AO16" i="9"/>
  <c r="AE114" i="9"/>
  <c r="AE126" i="9" s="1"/>
  <c r="N106" i="9"/>
  <c r="AM106" i="9"/>
  <c r="AM105" i="9" s="1"/>
  <c r="AO38" i="9"/>
  <c r="AM109" i="9"/>
  <c r="AN109" i="9"/>
  <c r="AR112" i="9"/>
  <c r="AR109" i="9" s="1"/>
  <c r="AQ109" i="9"/>
  <c r="AR85" i="9"/>
  <c r="AM85" i="9"/>
  <c r="AQ62" i="9"/>
  <c r="AQ61" i="9" s="1"/>
  <c r="AJ114" i="9"/>
  <c r="AJ126" i="9" s="1"/>
  <c r="AG16" i="9"/>
  <c r="AP17" i="9"/>
  <c r="AP16" i="9" s="1"/>
  <c r="AQ36" i="9"/>
  <c r="AH31" i="9"/>
  <c r="AH61" i="9"/>
  <c r="AP61" i="9"/>
  <c r="AH25" i="9"/>
  <c r="AQ19" i="9"/>
  <c r="AH96" i="9"/>
  <c r="AQ97" i="9"/>
  <c r="AQ96" i="9" s="1"/>
  <c r="AQ25" i="9"/>
  <c r="AH21" i="9"/>
  <c r="AH17" i="9" s="1"/>
  <c r="AQ22" i="9"/>
  <c r="AQ21" i="9" s="1"/>
  <c r="AR36" i="9"/>
  <c r="AR31" i="9" s="1"/>
  <c r="AR16" i="9" s="1"/>
  <c r="AI31" i="9"/>
  <c r="AI16" i="9" s="1"/>
  <c r="Y106" i="9"/>
  <c r="G106" i="9"/>
  <c r="G105" i="9" s="1"/>
  <c r="S107" i="9"/>
  <c r="U107" i="9" s="1"/>
  <c r="AD107" i="9" s="1"/>
  <c r="Y107" i="9"/>
  <c r="K107" i="9"/>
  <c r="P107" i="9"/>
  <c r="S106" i="9"/>
  <c r="N107" i="9"/>
  <c r="F107" i="9"/>
  <c r="AM83" i="9" l="1"/>
  <c r="AM38" i="9" s="1"/>
  <c r="AM114" i="9" s="1"/>
  <c r="AM126" i="9" s="1"/>
  <c r="K106" i="9"/>
  <c r="K105" i="9" s="1"/>
  <c r="AR88" i="9"/>
  <c r="AC88" i="9"/>
  <c r="S105" i="9"/>
  <c r="AL114" i="9"/>
  <c r="AL126" i="9" s="1"/>
  <c r="AN114" i="9"/>
  <c r="AN126" i="9" s="1"/>
  <c r="Y105" i="9"/>
  <c r="N105" i="9"/>
  <c r="AQ84" i="9"/>
  <c r="AQ32" i="9"/>
  <c r="AQ31" i="9" s="1"/>
  <c r="AO114" i="9"/>
  <c r="AO126" i="9" s="1"/>
  <c r="AQ106" i="9"/>
  <c r="AQ105" i="9" s="1"/>
  <c r="AB107" i="9"/>
  <c r="AQ85" i="9"/>
  <c r="O107" i="9"/>
  <c r="T107" i="9"/>
  <c r="AC107" i="9" s="1"/>
  <c r="AG114" i="9"/>
  <c r="AG126" i="9" s="1"/>
  <c r="AP38" i="9"/>
  <c r="AP114" i="9" s="1"/>
  <c r="AP126" i="9" s="1"/>
  <c r="AQ17" i="9"/>
  <c r="AH16" i="9"/>
  <c r="P106" i="9"/>
  <c r="P105" i="9" s="1"/>
  <c r="F106" i="9"/>
  <c r="AB106" i="9"/>
  <c r="U106" i="9"/>
  <c r="U105" i="9" s="1"/>
  <c r="AR83" i="9" l="1"/>
  <c r="AR38" i="9" s="1"/>
  <c r="AR114" i="9" s="1"/>
  <c r="AR126" i="9" s="1"/>
  <c r="AI38" i="9"/>
  <c r="AI114" i="9" s="1"/>
  <c r="AI126" i="9" s="1"/>
  <c r="AQ88" i="9"/>
  <c r="AB105" i="9"/>
  <c r="O106" i="9"/>
  <c r="O105" i="9" s="1"/>
  <c r="F105" i="9"/>
  <c r="AQ16" i="9"/>
  <c r="AD106" i="9"/>
  <c r="AD105" i="9" s="1"/>
  <c r="T106" i="9"/>
  <c r="T105" i="9" s="1"/>
  <c r="AQ83" i="9" l="1"/>
  <c r="AQ38" i="9" s="1"/>
  <c r="AQ114" i="9" s="1"/>
  <c r="AQ126" i="9" s="1"/>
  <c r="AH38" i="9"/>
  <c r="AH114" i="9" s="1"/>
  <c r="AH126" i="9" s="1"/>
  <c r="AC106" i="9"/>
  <c r="AC105" i="9" s="1"/>
  <c r="Q37" i="9" l="1"/>
  <c r="AA37" i="9" s="1"/>
  <c r="Q36" i="9"/>
  <c r="AA36" i="9" s="1"/>
  <c r="Q35" i="9"/>
  <c r="AA35" i="9" s="1"/>
  <c r="Q34" i="9"/>
  <c r="AA34" i="9" s="1"/>
  <c r="Q33" i="9"/>
  <c r="AA33" i="9" s="1"/>
  <c r="Q32" i="9"/>
  <c r="AA32" i="9" s="1"/>
  <c r="Q30" i="9"/>
  <c r="AA30" i="9" s="1"/>
  <c r="Q29" i="9"/>
  <c r="AA29" i="9" s="1"/>
  <c r="Q27" i="9"/>
  <c r="AA27" i="9" s="1"/>
  <c r="Q26" i="9"/>
  <c r="AA26" i="9" s="1"/>
  <c r="Q24" i="9"/>
  <c r="AA24" i="9" s="1"/>
  <c r="Q23" i="9"/>
  <c r="AA23" i="9" s="1"/>
  <c r="Q22" i="9"/>
  <c r="AA22" i="9" s="1"/>
  <c r="Q20" i="9"/>
  <c r="AA20" i="9" s="1"/>
  <c r="Q19" i="9"/>
  <c r="V19" i="9"/>
  <c r="H25" i="9" l="1"/>
  <c r="V99" i="9" l="1"/>
  <c r="Q99" i="9"/>
  <c r="AD101" i="9"/>
  <c r="X101" i="9"/>
  <c r="Y101" i="9" s="1"/>
  <c r="S101" i="9"/>
  <c r="T101" i="9" s="1"/>
  <c r="P101" i="9"/>
  <c r="M101" i="9"/>
  <c r="J101" i="9"/>
  <c r="K101" i="9" s="1"/>
  <c r="E101" i="9"/>
  <c r="AD100" i="9"/>
  <c r="X100" i="9"/>
  <c r="Y100" i="9" s="1"/>
  <c r="S100" i="9"/>
  <c r="P100" i="9"/>
  <c r="M100" i="9"/>
  <c r="J100" i="9"/>
  <c r="K100" i="9" s="1"/>
  <c r="E100" i="9"/>
  <c r="Z99" i="9"/>
  <c r="U99" i="9"/>
  <c r="L99" i="9"/>
  <c r="H99" i="9"/>
  <c r="G99" i="9"/>
  <c r="C99" i="9"/>
  <c r="N101" i="9" l="1"/>
  <c r="Y99" i="9"/>
  <c r="AA99" i="9"/>
  <c r="F101" i="9"/>
  <c r="O101" i="9" s="1"/>
  <c r="AC101" i="9"/>
  <c r="J99" i="9"/>
  <c r="P99" i="9"/>
  <c r="AD99" i="9"/>
  <c r="AB100" i="9"/>
  <c r="X99" i="9"/>
  <c r="AB101" i="9"/>
  <c r="S99" i="9"/>
  <c r="N100" i="9"/>
  <c r="M99" i="9"/>
  <c r="E99" i="9"/>
  <c r="K99" i="9"/>
  <c r="F100" i="9"/>
  <c r="T100" i="9"/>
  <c r="N99" i="9" l="1"/>
  <c r="AB99" i="9"/>
  <c r="O100" i="9"/>
  <c r="O99" i="9" s="1"/>
  <c r="F99" i="9"/>
  <c r="AC100" i="9"/>
  <c r="AC99" i="9" s="1"/>
  <c r="T99" i="9"/>
  <c r="G21" i="9" l="1"/>
  <c r="C109" i="9"/>
  <c r="H109" i="9"/>
  <c r="Q109" i="9"/>
  <c r="V109" i="9"/>
  <c r="C96" i="9"/>
  <c r="G96" i="9"/>
  <c r="H96" i="9"/>
  <c r="L96" i="9"/>
  <c r="Q96" i="9"/>
  <c r="U96" i="9"/>
  <c r="V96" i="9"/>
  <c r="Z96" i="9"/>
  <c r="C61" i="9"/>
  <c r="H61" i="9"/>
  <c r="Q61" i="9"/>
  <c r="V61" i="9"/>
  <c r="C38" i="9"/>
  <c r="C31" i="9"/>
  <c r="H31" i="9"/>
  <c r="Q31" i="9"/>
  <c r="V31" i="9"/>
  <c r="C28" i="9"/>
  <c r="G28" i="9"/>
  <c r="H28" i="9"/>
  <c r="L28" i="9"/>
  <c r="Q28" i="9"/>
  <c r="U28" i="9"/>
  <c r="V28" i="9"/>
  <c r="Z28" i="9"/>
  <c r="C25" i="9"/>
  <c r="Q25" i="9"/>
  <c r="V25" i="9"/>
  <c r="C21" i="9"/>
  <c r="C17" i="9" s="1"/>
  <c r="H21" i="9"/>
  <c r="H17" i="9" s="1"/>
  <c r="Q21" i="9"/>
  <c r="Q17" i="9" s="1"/>
  <c r="V21" i="9"/>
  <c r="V17" i="9" s="1"/>
  <c r="H38" i="9" l="1"/>
  <c r="V38" i="9"/>
  <c r="Q38" i="9"/>
  <c r="V16" i="9"/>
  <c r="Q16" i="9"/>
  <c r="H16" i="9"/>
  <c r="C16" i="9"/>
  <c r="C114" i="9" s="1"/>
  <c r="C126" i="9" s="1"/>
  <c r="H114" i="9" l="1"/>
  <c r="H126" i="9" s="1"/>
  <c r="V114" i="9"/>
  <c r="V126" i="9" s="1"/>
  <c r="Q114" i="9"/>
  <c r="Q126" i="9" s="1"/>
  <c r="X112" i="9" l="1"/>
  <c r="E112" i="9" l="1"/>
  <c r="G112" i="9" s="1"/>
  <c r="J112" i="9"/>
  <c r="L112" i="9" s="1"/>
  <c r="Z112" i="9"/>
  <c r="Y112" i="9" s="1"/>
  <c r="S112" i="9"/>
  <c r="M112" i="9"/>
  <c r="K112" i="9" l="1"/>
  <c r="F112" i="9"/>
  <c r="N112" i="9"/>
  <c r="P112" i="9"/>
  <c r="U112" i="9"/>
  <c r="AD112" i="9" s="1"/>
  <c r="AB112" i="9"/>
  <c r="T112" i="9" l="1"/>
  <c r="AC112" i="9" s="1"/>
  <c r="O112" i="9"/>
  <c r="AD94" i="9"/>
  <c r="P94" i="9"/>
  <c r="K94" i="9"/>
  <c r="X94" i="9" l="1"/>
  <c r="Y94" i="9" s="1"/>
  <c r="Z113" i="9" l="1"/>
  <c r="U113" i="9"/>
  <c r="L113" i="9"/>
  <c r="E82" i="9" l="1"/>
  <c r="F82" i="9" s="1"/>
  <c r="M82" i="9"/>
  <c r="P82" i="9"/>
  <c r="AD82" i="9"/>
  <c r="X82" i="9" l="1"/>
  <c r="Y82" i="9" s="1"/>
  <c r="J82" i="9"/>
  <c r="K82" i="9" s="1"/>
  <c r="O82" i="9" s="1"/>
  <c r="N82" i="9" l="1"/>
  <c r="S82" i="9"/>
  <c r="T82" i="9" l="1"/>
  <c r="AB82" i="9"/>
  <c r="AC82" i="9" l="1"/>
  <c r="Z61" i="9" l="1"/>
  <c r="U61" i="9"/>
  <c r="L61" i="9"/>
  <c r="G61" i="9"/>
  <c r="Z22" i="9" l="1"/>
  <c r="Z21" i="9" s="1"/>
  <c r="U21" i="9"/>
  <c r="L21" i="9"/>
  <c r="Z25" i="9"/>
  <c r="U25" i="9"/>
  <c r="L25" i="9"/>
  <c r="G25" i="9"/>
  <c r="L17" i="9" l="1"/>
  <c r="G17" i="9"/>
  <c r="Z17" i="9"/>
  <c r="U17" i="9"/>
  <c r="M92" i="9" l="1"/>
  <c r="E110" i="9" l="1"/>
  <c r="M111" i="9"/>
  <c r="E111" i="9"/>
  <c r="G111" i="9" s="1"/>
  <c r="X111" i="9"/>
  <c r="S111" i="9"/>
  <c r="U111" i="9" s="1"/>
  <c r="J111" i="9"/>
  <c r="G110" i="9" l="1"/>
  <c r="G109" i="9" s="1"/>
  <c r="E109" i="9"/>
  <c r="Z111" i="9"/>
  <c r="Y111" i="9" s="1"/>
  <c r="L111" i="9"/>
  <c r="K111" i="9" s="1"/>
  <c r="S110" i="9"/>
  <c r="S109" i="9" s="1"/>
  <c r="M110" i="9"/>
  <c r="M109" i="9" s="1"/>
  <c r="J110" i="9"/>
  <c r="J109" i="9" s="1"/>
  <c r="AB111" i="9"/>
  <c r="T111" i="9"/>
  <c r="N111" i="9"/>
  <c r="AD111" i="9" l="1"/>
  <c r="F110" i="9"/>
  <c r="U110" i="9"/>
  <c r="U109" i="9" s="1"/>
  <c r="AC111" i="9"/>
  <c r="P111" i="9"/>
  <c r="L110" i="9"/>
  <c r="L109" i="9" s="1"/>
  <c r="F111" i="9"/>
  <c r="N110" i="9"/>
  <c r="N109" i="9" s="1"/>
  <c r="X110" i="9"/>
  <c r="X109" i="9" s="1"/>
  <c r="AA109" i="9"/>
  <c r="F109" i="9" l="1"/>
  <c r="K110" i="9"/>
  <c r="K109" i="9" s="1"/>
  <c r="Z110" i="9"/>
  <c r="Z109" i="9" s="1"/>
  <c r="O111" i="9"/>
  <c r="P110" i="9"/>
  <c r="P109" i="9" s="1"/>
  <c r="T110" i="9"/>
  <c r="T109" i="9" s="1"/>
  <c r="AB110" i="9"/>
  <c r="AB109" i="9" s="1"/>
  <c r="O110" i="9" l="1"/>
  <c r="O109" i="9" s="1"/>
  <c r="AD110" i="9"/>
  <c r="AD109" i="9" s="1"/>
  <c r="Y110" i="9"/>
  <c r="Y109" i="9" s="1"/>
  <c r="AC110" i="9" l="1"/>
  <c r="AC109" i="9" s="1"/>
  <c r="J113" i="9"/>
  <c r="E113" i="9"/>
  <c r="AD98" i="9"/>
  <c r="P98" i="9"/>
  <c r="J98" i="9"/>
  <c r="AD97" i="9"/>
  <c r="P97" i="9"/>
  <c r="J97" i="9"/>
  <c r="K97" i="9" s="1"/>
  <c r="E97" i="9"/>
  <c r="AD95" i="9"/>
  <c r="P95" i="9"/>
  <c r="X95" i="9"/>
  <c r="Y95" i="9" s="1"/>
  <c r="AD93" i="9"/>
  <c r="P93" i="9"/>
  <c r="X93" i="9"/>
  <c r="Y93" i="9" s="1"/>
  <c r="AD92" i="9"/>
  <c r="P92" i="9"/>
  <c r="J92" i="9"/>
  <c r="K92" i="9" s="1"/>
  <c r="AD90" i="9"/>
  <c r="P90" i="9"/>
  <c r="X90" i="9"/>
  <c r="Y90" i="9" s="1"/>
  <c r="AD91" i="9"/>
  <c r="P91" i="9"/>
  <c r="X91" i="9"/>
  <c r="Y91" i="9" s="1"/>
  <c r="S86" i="9"/>
  <c r="X85" i="9"/>
  <c r="Z85" i="9" s="1"/>
  <c r="J84" i="9"/>
  <c r="X87" i="9"/>
  <c r="AD70" i="9"/>
  <c r="P70" i="9"/>
  <c r="J70" i="9"/>
  <c r="K70" i="9" s="1"/>
  <c r="E70" i="9"/>
  <c r="AD66" i="9"/>
  <c r="P66" i="9"/>
  <c r="X66" i="9"/>
  <c r="Y66" i="9" s="1"/>
  <c r="AD64" i="9"/>
  <c r="P64" i="9"/>
  <c r="J64" i="9"/>
  <c r="E64" i="9"/>
  <c r="F64" i="9" s="1"/>
  <c r="AD62" i="9"/>
  <c r="P62" i="9"/>
  <c r="AD81" i="9"/>
  <c r="P81" i="9"/>
  <c r="E81" i="9"/>
  <c r="S80" i="9"/>
  <c r="AD79" i="9"/>
  <c r="P79" i="9"/>
  <c r="S79" i="9"/>
  <c r="X78" i="9"/>
  <c r="AD77" i="9"/>
  <c r="P77" i="9"/>
  <c r="X77" i="9"/>
  <c r="Y77" i="9" s="1"/>
  <c r="AD76" i="9"/>
  <c r="P76" i="9"/>
  <c r="J76" i="9"/>
  <c r="K76" i="9" s="1"/>
  <c r="E76" i="9"/>
  <c r="AD75" i="9"/>
  <c r="P75" i="9"/>
  <c r="J75" i="9"/>
  <c r="K75" i="9" s="1"/>
  <c r="E75" i="9"/>
  <c r="F75" i="9" s="1"/>
  <c r="AD74" i="9"/>
  <c r="P74" i="9"/>
  <c r="X74" i="9"/>
  <c r="Y74" i="9" s="1"/>
  <c r="AD73" i="9"/>
  <c r="P73" i="9"/>
  <c r="X73" i="9"/>
  <c r="Y73" i="9" s="1"/>
  <c r="E73" i="9"/>
  <c r="F73" i="9" s="1"/>
  <c r="AD72" i="9"/>
  <c r="P72" i="9"/>
  <c r="X72" i="9"/>
  <c r="Y72" i="9" s="1"/>
  <c r="E72" i="9"/>
  <c r="AD71" i="9"/>
  <c r="P71" i="9"/>
  <c r="J71" i="9"/>
  <c r="K71" i="9" s="1"/>
  <c r="AD69" i="9"/>
  <c r="P69" i="9"/>
  <c r="X69" i="9"/>
  <c r="Y69" i="9" s="1"/>
  <c r="E69" i="9"/>
  <c r="AD68" i="9"/>
  <c r="P68" i="9"/>
  <c r="E68" i="9"/>
  <c r="F68" i="9" s="1"/>
  <c r="AD67" i="9"/>
  <c r="P67" i="9"/>
  <c r="X67" i="9"/>
  <c r="Y67" i="9" s="1"/>
  <c r="AD65" i="9"/>
  <c r="P65" i="9"/>
  <c r="AD63" i="9"/>
  <c r="P63" i="9"/>
  <c r="AD60" i="9"/>
  <c r="P60" i="9"/>
  <c r="X60" i="9"/>
  <c r="Y60" i="9" s="1"/>
  <c r="E60" i="9"/>
  <c r="AD59" i="9"/>
  <c r="P59" i="9"/>
  <c r="E59" i="9"/>
  <c r="F59" i="9" s="1"/>
  <c r="AD58" i="9"/>
  <c r="P58" i="9"/>
  <c r="X58" i="9"/>
  <c r="Y58" i="9" s="1"/>
  <c r="E58" i="9"/>
  <c r="AD56" i="9"/>
  <c r="P56" i="9"/>
  <c r="X56" i="9"/>
  <c r="Y56" i="9" s="1"/>
  <c r="E56" i="9"/>
  <c r="AD55" i="9"/>
  <c r="P55" i="9"/>
  <c r="X55" i="9"/>
  <c r="Y55" i="9" s="1"/>
  <c r="E55" i="9"/>
  <c r="AD54" i="9"/>
  <c r="P54" i="9"/>
  <c r="X54" i="9"/>
  <c r="Y54" i="9" s="1"/>
  <c r="E54" i="9"/>
  <c r="F54" i="9" s="1"/>
  <c r="AD53" i="9"/>
  <c r="P53" i="9"/>
  <c r="X53" i="9"/>
  <c r="Y53" i="9" s="1"/>
  <c r="E53" i="9"/>
  <c r="AD52" i="9"/>
  <c r="P52" i="9"/>
  <c r="X52" i="9"/>
  <c r="Y52" i="9" s="1"/>
  <c r="E52" i="9"/>
  <c r="F52" i="9" s="1"/>
  <c r="AD51" i="9"/>
  <c r="P51" i="9"/>
  <c r="X51" i="9"/>
  <c r="Y51" i="9" s="1"/>
  <c r="E51" i="9"/>
  <c r="AD50" i="9"/>
  <c r="P50" i="9"/>
  <c r="X50" i="9"/>
  <c r="Y50" i="9" s="1"/>
  <c r="E50" i="9"/>
  <c r="F50" i="9" s="1"/>
  <c r="AD49" i="9"/>
  <c r="P49" i="9"/>
  <c r="X49" i="9"/>
  <c r="Y49" i="9" s="1"/>
  <c r="E49" i="9"/>
  <c r="AD48" i="9"/>
  <c r="P48" i="9"/>
  <c r="X48" i="9"/>
  <c r="Y48" i="9" s="1"/>
  <c r="E48" i="9"/>
  <c r="F48" i="9" s="1"/>
  <c r="AD47" i="9"/>
  <c r="P47" i="9"/>
  <c r="X47" i="9"/>
  <c r="Y47" i="9" s="1"/>
  <c r="E47" i="9"/>
  <c r="AD46" i="9"/>
  <c r="P46" i="9"/>
  <c r="X46" i="9"/>
  <c r="Y46" i="9" s="1"/>
  <c r="E46" i="9"/>
  <c r="F46" i="9" s="1"/>
  <c r="AD45" i="9"/>
  <c r="P45" i="9"/>
  <c r="X45" i="9"/>
  <c r="Y45" i="9" s="1"/>
  <c r="E45" i="9"/>
  <c r="AD44" i="9"/>
  <c r="P44" i="9"/>
  <c r="X44" i="9"/>
  <c r="Y44" i="9" s="1"/>
  <c r="E44" i="9"/>
  <c r="F44" i="9" s="1"/>
  <c r="AD42" i="9"/>
  <c r="P42" i="9"/>
  <c r="X42" i="9"/>
  <c r="Y42" i="9" s="1"/>
  <c r="E42" i="9"/>
  <c r="AD41" i="9"/>
  <c r="P41" i="9"/>
  <c r="P40" i="9" s="1"/>
  <c r="X41" i="9"/>
  <c r="E41" i="9"/>
  <c r="E40" i="9" s="1"/>
  <c r="AD37" i="9"/>
  <c r="P37" i="9"/>
  <c r="X37" i="9"/>
  <c r="Y37" i="9" s="1"/>
  <c r="J36" i="9"/>
  <c r="L36" i="9" s="1"/>
  <c r="S36" i="9"/>
  <c r="AC35" i="9"/>
  <c r="O35" i="9"/>
  <c r="J35" i="9"/>
  <c r="L35" i="9" s="1"/>
  <c r="J34" i="9"/>
  <c r="L34" i="9" s="1"/>
  <c r="E33" i="9"/>
  <c r="J32" i="9"/>
  <c r="AD30" i="9"/>
  <c r="P30" i="9"/>
  <c r="J30" i="9"/>
  <c r="K30" i="9" s="1"/>
  <c r="AD29" i="9"/>
  <c r="P29" i="9"/>
  <c r="J29" i="9"/>
  <c r="S29" i="9"/>
  <c r="AD27" i="9"/>
  <c r="P27" i="9"/>
  <c r="X27" i="9"/>
  <c r="Y27" i="9" s="1"/>
  <c r="E27" i="9"/>
  <c r="F27" i="9" s="1"/>
  <c r="AD24" i="9"/>
  <c r="P24" i="9"/>
  <c r="J24" i="9"/>
  <c r="K24" i="9" s="1"/>
  <c r="AD23" i="9"/>
  <c r="P23" i="9"/>
  <c r="J23" i="9"/>
  <c r="K23" i="9" s="1"/>
  <c r="S23" i="9"/>
  <c r="X22" i="9"/>
  <c r="AD20" i="9"/>
  <c r="P20" i="9"/>
  <c r="X20" i="9"/>
  <c r="Y20" i="9" s="1"/>
  <c r="AD19" i="9"/>
  <c r="AD40" i="9" l="1"/>
  <c r="Y41" i="9"/>
  <c r="AD96" i="9"/>
  <c r="P28" i="9"/>
  <c r="P96" i="9"/>
  <c r="J28" i="9"/>
  <c r="AD28" i="9"/>
  <c r="F42" i="9"/>
  <c r="L84" i="9"/>
  <c r="K98" i="9"/>
  <c r="K96" i="9" s="1"/>
  <c r="J96" i="9"/>
  <c r="AA19" i="9"/>
  <c r="M94" i="9"/>
  <c r="E63" i="9"/>
  <c r="AD78" i="9"/>
  <c r="AD22" i="9"/>
  <c r="AD21" i="9" s="1"/>
  <c r="AD17" i="9" s="1"/>
  <c r="P80" i="9"/>
  <c r="M24" i="9"/>
  <c r="Y78" i="9"/>
  <c r="X29" i="9"/>
  <c r="AD80" i="9"/>
  <c r="P22" i="9"/>
  <c r="P21" i="9" s="1"/>
  <c r="P78" i="9"/>
  <c r="X92" i="9"/>
  <c r="Y92" i="9" s="1"/>
  <c r="J62" i="9"/>
  <c r="J73" i="9"/>
  <c r="K73" i="9" s="1"/>
  <c r="O73" i="9" s="1"/>
  <c r="J47" i="9"/>
  <c r="K47" i="9" s="1"/>
  <c r="M30" i="9"/>
  <c r="X30" i="9"/>
  <c r="Y30" i="9" s="1"/>
  <c r="J22" i="9"/>
  <c r="P26" i="9"/>
  <c r="P25" i="9" s="1"/>
  <c r="AD26" i="9"/>
  <c r="AD25" i="9" s="1"/>
  <c r="J67" i="9"/>
  <c r="K67" i="9" s="1"/>
  <c r="X75" i="9"/>
  <c r="Y75" i="9" s="1"/>
  <c r="J90" i="9"/>
  <c r="K90" i="9" s="1"/>
  <c r="J69" i="9"/>
  <c r="K69" i="9" s="1"/>
  <c r="X84" i="9"/>
  <c r="J20" i="9"/>
  <c r="K20" i="9" s="1"/>
  <c r="J55" i="9"/>
  <c r="K55" i="9" s="1"/>
  <c r="J63" i="9"/>
  <c r="J72" i="9"/>
  <c r="K72" i="9" s="1"/>
  <c r="X70" i="9"/>
  <c r="Y70" i="9" s="1"/>
  <c r="E87" i="9"/>
  <c r="G87" i="9" s="1"/>
  <c r="X113" i="9"/>
  <c r="Y113" i="9" s="1"/>
  <c r="M35" i="9"/>
  <c r="X35" i="9"/>
  <c r="Z35" i="9" s="1"/>
  <c r="J51" i="9"/>
  <c r="K51" i="9" s="1"/>
  <c r="J77" i="9"/>
  <c r="K77" i="9" s="1"/>
  <c r="J87" i="9"/>
  <c r="E90" i="9"/>
  <c r="F90" i="9" s="1"/>
  <c r="J60" i="9"/>
  <c r="K60" i="9" s="1"/>
  <c r="J58" i="9"/>
  <c r="K58" i="9" s="1"/>
  <c r="J78" i="9"/>
  <c r="K78" i="9" s="1"/>
  <c r="J85" i="9"/>
  <c r="J91" i="9"/>
  <c r="K91" i="9" s="1"/>
  <c r="J93" i="9"/>
  <c r="K93" i="9" s="1"/>
  <c r="J95" i="9"/>
  <c r="K95" i="9" s="1"/>
  <c r="M98" i="9"/>
  <c r="X98" i="9"/>
  <c r="S113" i="9"/>
  <c r="J37" i="9"/>
  <c r="J74" i="9"/>
  <c r="K74" i="9" s="1"/>
  <c r="J66" i="9"/>
  <c r="K66" i="9" s="1"/>
  <c r="S85" i="9"/>
  <c r="U85" i="9" s="1"/>
  <c r="AD85" i="9" s="1"/>
  <c r="M86" i="9"/>
  <c r="M90" i="9"/>
  <c r="M95" i="9"/>
  <c r="M113" i="9"/>
  <c r="E98" i="9"/>
  <c r="E96" i="9" s="1"/>
  <c r="E91" i="9"/>
  <c r="E86" i="9"/>
  <c r="G86" i="9" s="1"/>
  <c r="E85" i="9"/>
  <c r="M84" i="9"/>
  <c r="F70" i="9"/>
  <c r="O70" i="9" s="1"/>
  <c r="N70" i="9"/>
  <c r="S78" i="9"/>
  <c r="T78" i="9" s="1"/>
  <c r="K34" i="9"/>
  <c r="X34" i="9"/>
  <c r="Z34" i="9" s="1"/>
  <c r="Y34" i="9" s="1"/>
  <c r="S35" i="9"/>
  <c r="X36" i="9"/>
  <c r="Z36" i="9" s="1"/>
  <c r="J41" i="9"/>
  <c r="J49" i="9"/>
  <c r="K49" i="9" s="1"/>
  <c r="K36" i="9"/>
  <c r="J45" i="9"/>
  <c r="K45" i="9" s="1"/>
  <c r="J53" i="9"/>
  <c r="K53" i="9" s="1"/>
  <c r="J56" i="9"/>
  <c r="K56" i="9" s="1"/>
  <c r="M58" i="9"/>
  <c r="E35" i="9"/>
  <c r="G35" i="9" s="1"/>
  <c r="P35" i="9" s="1"/>
  <c r="S58" i="9"/>
  <c r="AB58" i="9" s="1"/>
  <c r="S33" i="9"/>
  <c r="F72" i="9"/>
  <c r="S24" i="9"/>
  <c r="M69" i="9"/>
  <c r="E78" i="9"/>
  <c r="E29" i="9"/>
  <c r="E34" i="9"/>
  <c r="N34" i="9" s="1"/>
  <c r="M68" i="9"/>
  <c r="S69" i="9"/>
  <c r="E79" i="9"/>
  <c r="F79" i="9" s="1"/>
  <c r="M56" i="9"/>
  <c r="M60" i="9"/>
  <c r="E24" i="9"/>
  <c r="N24" i="9" s="1"/>
  <c r="M23" i="9"/>
  <c r="E23" i="9"/>
  <c r="N23" i="9" s="1"/>
  <c r="E22" i="9"/>
  <c r="E19" i="9"/>
  <c r="M19" i="9"/>
  <c r="S97" i="9"/>
  <c r="Y22" i="9"/>
  <c r="X19" i="9"/>
  <c r="T23" i="9"/>
  <c r="P19" i="9"/>
  <c r="M20" i="9"/>
  <c r="E20" i="9"/>
  <c r="J26" i="9"/>
  <c r="J27" i="9"/>
  <c r="K27" i="9" s="1"/>
  <c r="O27" i="9" s="1"/>
  <c r="T29" i="9"/>
  <c r="E30" i="9"/>
  <c r="E32" i="9"/>
  <c r="M32" i="9"/>
  <c r="U36" i="9"/>
  <c r="J19" i="9"/>
  <c r="X24" i="9"/>
  <c r="Y24" i="9" s="1"/>
  <c r="E26" i="9"/>
  <c r="E25" i="9" s="1"/>
  <c r="M27" i="9"/>
  <c r="M29" i="9"/>
  <c r="K29" i="9"/>
  <c r="K28" i="9" s="1"/>
  <c r="G33" i="9"/>
  <c r="F33" i="9" s="1"/>
  <c r="S34" i="9"/>
  <c r="S67" i="9"/>
  <c r="E37" i="9"/>
  <c r="S22" i="9"/>
  <c r="S21" i="9" s="1"/>
  <c r="M26" i="9"/>
  <c r="L32" i="9"/>
  <c r="X33" i="9"/>
  <c r="M33" i="9"/>
  <c r="J33" i="9"/>
  <c r="J31" i="9" s="1"/>
  <c r="M37" i="9"/>
  <c r="M22" i="9"/>
  <c r="M34" i="9"/>
  <c r="F41" i="9"/>
  <c r="J42" i="9"/>
  <c r="J44" i="9"/>
  <c r="F45" i="9"/>
  <c r="J46" i="9"/>
  <c r="F47" i="9"/>
  <c r="J48" i="9"/>
  <c r="F49" i="9"/>
  <c r="J50" i="9"/>
  <c r="F51" i="9"/>
  <c r="J52" i="9"/>
  <c r="F53" i="9"/>
  <c r="J54" i="9"/>
  <c r="F55" i="9"/>
  <c r="F58" i="9"/>
  <c r="M63" i="9"/>
  <c r="J65" i="9"/>
  <c r="K65" i="9" s="1"/>
  <c r="X68" i="9"/>
  <c r="Y68" i="9" s="1"/>
  <c r="J68" i="9"/>
  <c r="K68" i="9" s="1"/>
  <c r="O68" i="9" s="1"/>
  <c r="F69" i="9"/>
  <c r="N75" i="9"/>
  <c r="M77" i="9"/>
  <c r="E77" i="9"/>
  <c r="X64" i="9"/>
  <c r="Y64" i="9" s="1"/>
  <c r="M71" i="9"/>
  <c r="E71" i="9"/>
  <c r="E36" i="9"/>
  <c r="M36" i="9"/>
  <c r="F56" i="9"/>
  <c r="X59" i="9"/>
  <c r="Y59" i="9" s="1"/>
  <c r="J59" i="9"/>
  <c r="F60" i="9"/>
  <c r="E65" i="9"/>
  <c r="M65" i="9"/>
  <c r="M74" i="9"/>
  <c r="E74" i="9"/>
  <c r="F76" i="9"/>
  <c r="O76" i="9" s="1"/>
  <c r="N76" i="9"/>
  <c r="X80" i="9"/>
  <c r="Y80" i="9" s="1"/>
  <c r="J80" i="9"/>
  <c r="K80" i="9" s="1"/>
  <c r="M80" i="9"/>
  <c r="K64" i="9"/>
  <c r="O64" i="9" s="1"/>
  <c r="N64" i="9"/>
  <c r="E93" i="9"/>
  <c r="M93" i="9"/>
  <c r="M41" i="9"/>
  <c r="M45" i="9"/>
  <c r="M47" i="9"/>
  <c r="M49" i="9"/>
  <c r="M51" i="9"/>
  <c r="M53" i="9"/>
  <c r="M55" i="9"/>
  <c r="E67" i="9"/>
  <c r="M67" i="9"/>
  <c r="S84" i="9"/>
  <c r="X71" i="9"/>
  <c r="Y71" i="9" s="1"/>
  <c r="O75" i="9"/>
  <c r="X76" i="9"/>
  <c r="Y76" i="9" s="1"/>
  <c r="T80" i="9"/>
  <c r="J81" i="9"/>
  <c r="K81" i="9" s="1"/>
  <c r="X81" i="9"/>
  <c r="Y81" i="9" s="1"/>
  <c r="Y85" i="9"/>
  <c r="M42" i="9"/>
  <c r="M44" i="9"/>
  <c r="M46" i="9"/>
  <c r="M48" i="9"/>
  <c r="M50" i="9"/>
  <c r="M52" i="9"/>
  <c r="M54" i="9"/>
  <c r="M72" i="9"/>
  <c r="M66" i="9"/>
  <c r="E66" i="9"/>
  <c r="F81" i="9"/>
  <c r="Z87" i="9"/>
  <c r="Y87" i="9" s="1"/>
  <c r="U86" i="9"/>
  <c r="T79" i="9"/>
  <c r="M62" i="9"/>
  <c r="E62" i="9"/>
  <c r="M59" i="9"/>
  <c r="J79" i="9"/>
  <c r="M79" i="9"/>
  <c r="X79" i="9"/>
  <c r="Y79" i="9" s="1"/>
  <c r="J86" i="9"/>
  <c r="S90" i="9"/>
  <c r="S91" i="9"/>
  <c r="N97" i="9"/>
  <c r="F97" i="9"/>
  <c r="M73" i="9"/>
  <c r="M75" i="9"/>
  <c r="M76" i="9"/>
  <c r="E80" i="9"/>
  <c r="M81" i="9"/>
  <c r="M64" i="9"/>
  <c r="M70" i="9"/>
  <c r="E84" i="9"/>
  <c r="M91" i="9"/>
  <c r="E95" i="9"/>
  <c r="S87" i="9"/>
  <c r="M97" i="9"/>
  <c r="M78" i="9"/>
  <c r="M87" i="9"/>
  <c r="M85" i="9"/>
  <c r="E92" i="9"/>
  <c r="F113" i="9"/>
  <c r="N113" i="9"/>
  <c r="K113" i="9"/>
  <c r="J83" i="9" l="1"/>
  <c r="M83" i="9"/>
  <c r="K84" i="9"/>
  <c r="X40" i="9"/>
  <c r="E83" i="9"/>
  <c r="J40" i="9"/>
  <c r="F40" i="9"/>
  <c r="M40" i="9"/>
  <c r="Y40" i="9"/>
  <c r="N41" i="9"/>
  <c r="M28" i="9"/>
  <c r="M21" i="9"/>
  <c r="M17" i="9" s="1"/>
  <c r="P61" i="9"/>
  <c r="M96" i="9"/>
  <c r="M25" i="9"/>
  <c r="AD61" i="9"/>
  <c r="M31" i="9"/>
  <c r="F63" i="9"/>
  <c r="E61" i="9"/>
  <c r="E31" i="9"/>
  <c r="Z84" i="9"/>
  <c r="K22" i="9"/>
  <c r="K21" i="9" s="1"/>
  <c r="J21" i="9"/>
  <c r="J17" i="9" s="1"/>
  <c r="P17" i="9"/>
  <c r="G84" i="9"/>
  <c r="E21" i="9"/>
  <c r="E17" i="9" s="1"/>
  <c r="F29" i="9"/>
  <c r="O29" i="9" s="1"/>
  <c r="E28" i="9"/>
  <c r="J61" i="9"/>
  <c r="M61" i="9"/>
  <c r="U84" i="9"/>
  <c r="J25" i="9"/>
  <c r="AB29" i="9"/>
  <c r="X28" i="9"/>
  <c r="Y98" i="9"/>
  <c r="K37" i="9"/>
  <c r="N87" i="9"/>
  <c r="F19" i="9"/>
  <c r="S19" i="9"/>
  <c r="F94" i="9"/>
  <c r="O94" i="9" s="1"/>
  <c r="N94" i="9"/>
  <c r="S94" i="9"/>
  <c r="X62" i="9"/>
  <c r="K62" i="9"/>
  <c r="F98" i="9"/>
  <c r="N63" i="9"/>
  <c r="X63" i="9"/>
  <c r="AB85" i="9"/>
  <c r="N60" i="9"/>
  <c r="N58" i="9"/>
  <c r="N73" i="9"/>
  <c r="N72" i="9"/>
  <c r="O69" i="9"/>
  <c r="F86" i="9"/>
  <c r="AB78" i="9"/>
  <c r="N81" i="9"/>
  <c r="N56" i="9"/>
  <c r="O55" i="9"/>
  <c r="Y29" i="9"/>
  <c r="Y28" i="9" s="1"/>
  <c r="G34" i="9"/>
  <c r="P34" i="9" s="1"/>
  <c r="Y36" i="9"/>
  <c r="N69" i="9"/>
  <c r="O90" i="9"/>
  <c r="S56" i="9"/>
  <c r="AB56" i="9" s="1"/>
  <c r="N35" i="9"/>
  <c r="N29" i="9"/>
  <c r="N90" i="9"/>
  <c r="K63" i="9"/>
  <c r="AC78" i="9"/>
  <c r="N91" i="9"/>
  <c r="N68" i="9"/>
  <c r="N47" i="9"/>
  <c r="AB35" i="9"/>
  <c r="N51" i="9"/>
  <c r="AD36" i="9"/>
  <c r="O72" i="9"/>
  <c r="N55" i="9"/>
  <c r="O51" i="9"/>
  <c r="O47" i="9"/>
  <c r="N98" i="9"/>
  <c r="N96" i="9" s="1"/>
  <c r="O60" i="9"/>
  <c r="O56" i="9"/>
  <c r="K41" i="9"/>
  <c r="AB36" i="9"/>
  <c r="F87" i="9"/>
  <c r="S60" i="9"/>
  <c r="AB60" i="9" s="1"/>
  <c r="T58" i="9"/>
  <c r="AC58" i="9" s="1"/>
  <c r="L87" i="9"/>
  <c r="P87" i="9" s="1"/>
  <c r="AC79" i="9"/>
  <c r="F91" i="9"/>
  <c r="O91" i="9" s="1"/>
  <c r="O58" i="9"/>
  <c r="N53" i="9"/>
  <c r="L85" i="9"/>
  <c r="K85" i="9" s="1"/>
  <c r="S98" i="9"/>
  <c r="S96" i="9" s="1"/>
  <c r="N85" i="9"/>
  <c r="G85" i="9"/>
  <c r="O53" i="9"/>
  <c r="O49" i="9"/>
  <c r="O45" i="9"/>
  <c r="U35" i="9"/>
  <c r="AD35" i="9" s="1"/>
  <c r="N49" i="9"/>
  <c r="N45" i="9"/>
  <c r="T36" i="9"/>
  <c r="N27" i="9"/>
  <c r="F24" i="9"/>
  <c r="O24" i="9" s="1"/>
  <c r="N78" i="9"/>
  <c r="F78" i="9"/>
  <c r="O78" i="9" s="1"/>
  <c r="F23" i="9"/>
  <c r="O23" i="9" s="1"/>
  <c r="F22" i="9"/>
  <c r="N22" i="9"/>
  <c r="N21" i="9" s="1"/>
  <c r="X97" i="9"/>
  <c r="AB97" i="9" s="1"/>
  <c r="S73" i="9"/>
  <c r="S54" i="9"/>
  <c r="S50" i="9"/>
  <c r="S48" i="9"/>
  <c r="S42" i="9"/>
  <c r="P113" i="9"/>
  <c r="T97" i="9"/>
  <c r="L86" i="9"/>
  <c r="N86" i="9"/>
  <c r="AB79" i="9"/>
  <c r="T85" i="9"/>
  <c r="AC85" i="9" s="1"/>
  <c r="S66" i="9"/>
  <c r="S72" i="9"/>
  <c r="S93" i="9"/>
  <c r="S65" i="9"/>
  <c r="K59" i="9"/>
  <c r="O59" i="9" s="1"/>
  <c r="N59" i="9"/>
  <c r="S51" i="9"/>
  <c r="L33" i="9"/>
  <c r="L31" i="9" s="1"/>
  <c r="L16" i="9" s="1"/>
  <c r="N33" i="9"/>
  <c r="K32" i="9"/>
  <c r="AB33" i="9"/>
  <c r="U33" i="9"/>
  <c r="F26" i="9"/>
  <c r="F25" i="9" s="1"/>
  <c r="N26" i="9"/>
  <c r="N32" i="9"/>
  <c r="G32" i="9"/>
  <c r="X26" i="9"/>
  <c r="X25" i="9" s="1"/>
  <c r="S76" i="9"/>
  <c r="K79" i="9"/>
  <c r="O79" i="9" s="1"/>
  <c r="N79" i="9"/>
  <c r="S44" i="9"/>
  <c r="F65" i="9"/>
  <c r="O65" i="9" s="1"/>
  <c r="N65" i="9"/>
  <c r="S49" i="9"/>
  <c r="S41" i="9"/>
  <c r="S71" i="9"/>
  <c r="F77" i="9"/>
  <c r="O77" i="9" s="1"/>
  <c r="N77" i="9"/>
  <c r="S68" i="9"/>
  <c r="X65" i="9"/>
  <c r="K54" i="9"/>
  <c r="O54" i="9" s="1"/>
  <c r="N54" i="9"/>
  <c r="K52" i="9"/>
  <c r="O52" i="9" s="1"/>
  <c r="N52" i="9"/>
  <c r="K50" i="9"/>
  <c r="O50" i="9" s="1"/>
  <c r="N50" i="9"/>
  <c r="K48" i="9"/>
  <c r="O48" i="9" s="1"/>
  <c r="N48" i="9"/>
  <c r="K46" i="9"/>
  <c r="O46" i="9" s="1"/>
  <c r="N46" i="9"/>
  <c r="K44" i="9"/>
  <c r="O44" i="9" s="1"/>
  <c r="N44" i="9"/>
  <c r="K42" i="9"/>
  <c r="O42" i="9" s="1"/>
  <c r="N42" i="9"/>
  <c r="S30" i="9"/>
  <c r="S28" i="9" s="1"/>
  <c r="S37" i="9"/>
  <c r="X32" i="9"/>
  <c r="X31" i="9" s="1"/>
  <c r="X23" i="9"/>
  <c r="X21" i="9" s="1"/>
  <c r="X17" i="9" s="1"/>
  <c r="K26" i="9"/>
  <c r="K25" i="9" s="1"/>
  <c r="AD113" i="9"/>
  <c r="AB113" i="9"/>
  <c r="X86" i="9"/>
  <c r="X83" i="9" s="1"/>
  <c r="F62" i="9"/>
  <c r="N62" i="9"/>
  <c r="S74" i="9"/>
  <c r="S92" i="9"/>
  <c r="S83" i="9" s="1"/>
  <c r="AB87" i="9"/>
  <c r="U87" i="9"/>
  <c r="T87" i="9" s="1"/>
  <c r="N95" i="9"/>
  <c r="F95" i="9"/>
  <c r="O95" i="9" s="1"/>
  <c r="S64" i="9"/>
  <c r="F80" i="9"/>
  <c r="O80" i="9" s="1"/>
  <c r="N80" i="9"/>
  <c r="AB91" i="9"/>
  <c r="T91" i="9"/>
  <c r="AC91" i="9" s="1"/>
  <c r="O81" i="9"/>
  <c r="F66" i="9"/>
  <c r="O66" i="9" s="1"/>
  <c r="N66" i="9"/>
  <c r="AB80" i="9"/>
  <c r="N67" i="9"/>
  <c r="F67" i="9"/>
  <c r="O67" i="9" s="1"/>
  <c r="AB69" i="9"/>
  <c r="T69" i="9"/>
  <c r="AC69" i="9" s="1"/>
  <c r="S55" i="9"/>
  <c r="S47" i="9"/>
  <c r="N36" i="9"/>
  <c r="G36" i="9"/>
  <c r="P36" i="9" s="1"/>
  <c r="Z33" i="9"/>
  <c r="Y33" i="9" s="1"/>
  <c r="N37" i="9"/>
  <c r="F37" i="9"/>
  <c r="AA21" i="9"/>
  <c r="AB67" i="9"/>
  <c r="T67" i="9"/>
  <c r="AC67" i="9" s="1"/>
  <c r="U34" i="9"/>
  <c r="AD34" i="9" s="1"/>
  <c r="AB34" i="9"/>
  <c r="S27" i="9"/>
  <c r="N30" i="9"/>
  <c r="F30" i="9"/>
  <c r="O30" i="9" s="1"/>
  <c r="F20" i="9"/>
  <c r="N20" i="9"/>
  <c r="N92" i="9"/>
  <c r="F92" i="9"/>
  <c r="O92" i="9" s="1"/>
  <c r="N84" i="9"/>
  <c r="S81" i="9"/>
  <c r="S52" i="9"/>
  <c r="S46" i="9"/>
  <c r="O113" i="9"/>
  <c r="S95" i="9"/>
  <c r="S70" i="9"/>
  <c r="S75" i="9"/>
  <c r="O97" i="9"/>
  <c r="AB90" i="9"/>
  <c r="T90" i="9"/>
  <c r="AC90" i="9" s="1"/>
  <c r="S59" i="9"/>
  <c r="S62" i="9"/>
  <c r="T86" i="9"/>
  <c r="AC80" i="9"/>
  <c r="AB84" i="9"/>
  <c r="S63" i="9"/>
  <c r="N93" i="9"/>
  <c r="F93" i="9"/>
  <c r="O93" i="9" s="1"/>
  <c r="F74" i="9"/>
  <c r="O74" i="9" s="1"/>
  <c r="N74" i="9"/>
  <c r="S53" i="9"/>
  <c r="S45" i="9"/>
  <c r="N71" i="9"/>
  <c r="F71" i="9"/>
  <c r="O71" i="9" s="1"/>
  <c r="S77" i="9"/>
  <c r="AB22" i="9"/>
  <c r="T22" i="9"/>
  <c r="T21" i="9" s="1"/>
  <c r="S26" i="9"/>
  <c r="K19" i="9"/>
  <c r="N19" i="9"/>
  <c r="S32" i="9"/>
  <c r="S31" i="9" s="1"/>
  <c r="AA31" i="9"/>
  <c r="T24" i="9"/>
  <c r="AC24" i="9" s="1"/>
  <c r="AB24" i="9"/>
  <c r="S20" i="9"/>
  <c r="Y19" i="9"/>
  <c r="L83" i="9" l="1"/>
  <c r="G83" i="9"/>
  <c r="G38" i="9" s="1"/>
  <c r="N83" i="9"/>
  <c r="S40" i="9"/>
  <c r="U83" i="9"/>
  <c r="U38" i="9" s="1"/>
  <c r="K40" i="9"/>
  <c r="N40" i="9"/>
  <c r="L38" i="9"/>
  <c r="L114" i="9" s="1"/>
  <c r="L126" i="9" s="1"/>
  <c r="F84" i="9"/>
  <c r="Y84" i="9"/>
  <c r="AD84" i="9"/>
  <c r="M16" i="9"/>
  <c r="S25" i="9"/>
  <c r="E38" i="9"/>
  <c r="AA25" i="9"/>
  <c r="AA28" i="9"/>
  <c r="AA17" i="9"/>
  <c r="S17" i="9"/>
  <c r="K17" i="9"/>
  <c r="N28" i="9"/>
  <c r="X16" i="9"/>
  <c r="O28" i="9"/>
  <c r="X61" i="9"/>
  <c r="N25" i="9"/>
  <c r="X96" i="9"/>
  <c r="J16" i="9"/>
  <c r="E16" i="9"/>
  <c r="N61" i="9"/>
  <c r="N31" i="9"/>
  <c r="O41" i="9"/>
  <c r="O40" i="9" s="1"/>
  <c r="J38" i="9"/>
  <c r="F28" i="9"/>
  <c r="M38" i="9"/>
  <c r="F61" i="9"/>
  <c r="S61" i="9"/>
  <c r="N17" i="9"/>
  <c r="AA61" i="9"/>
  <c r="F32" i="9"/>
  <c r="O32" i="9" s="1"/>
  <c r="G31" i="9"/>
  <c r="G16" i="9" s="1"/>
  <c r="AA96" i="9"/>
  <c r="K61" i="9"/>
  <c r="O98" i="9"/>
  <c r="O96" i="9" s="1"/>
  <c r="F96" i="9"/>
  <c r="O22" i="9"/>
  <c r="O21" i="9" s="1"/>
  <c r="F21" i="9"/>
  <c r="F17" i="9" s="1"/>
  <c r="O37" i="9"/>
  <c r="T19" i="9"/>
  <c r="AC19" i="9" s="1"/>
  <c r="AB19" i="9"/>
  <c r="AB94" i="9"/>
  <c r="T94" i="9"/>
  <c r="AC94" i="9" s="1"/>
  <c r="O62" i="9"/>
  <c r="Y62" i="9"/>
  <c r="O63" i="9"/>
  <c r="Y63" i="9"/>
  <c r="F34" i="9"/>
  <c r="O34" i="9" s="1"/>
  <c r="T56" i="9"/>
  <c r="AC56" i="9" s="1"/>
  <c r="AC29" i="9"/>
  <c r="AC36" i="9"/>
  <c r="T60" i="9"/>
  <c r="AC60" i="9" s="1"/>
  <c r="T34" i="9"/>
  <c r="AC34" i="9" s="1"/>
  <c r="K87" i="9"/>
  <c r="O87" i="9" s="1"/>
  <c r="T113" i="9"/>
  <c r="T98" i="9"/>
  <c r="AB98" i="9"/>
  <c r="AB96" i="9" s="1"/>
  <c r="P85" i="9"/>
  <c r="F85" i="9"/>
  <c r="O85" i="9" s="1"/>
  <c r="F36" i="9"/>
  <c r="O36" i="9" s="1"/>
  <c r="Y97" i="9"/>
  <c r="Y96" i="9" s="1"/>
  <c r="AB45" i="9"/>
  <c r="T45" i="9"/>
  <c r="AC45" i="9" s="1"/>
  <c r="AB59" i="9"/>
  <c r="T59" i="9"/>
  <c r="AC59" i="9" s="1"/>
  <c r="AB62" i="9"/>
  <c r="T62" i="9"/>
  <c r="AB20" i="9"/>
  <c r="T20" i="9"/>
  <c r="AC20" i="9" s="1"/>
  <c r="AB32" i="9"/>
  <c r="AB31" i="9" s="1"/>
  <c r="U32" i="9"/>
  <c r="AB53" i="9"/>
  <c r="T53" i="9"/>
  <c r="AC53" i="9" s="1"/>
  <c r="T95" i="9"/>
  <c r="AC95" i="9" s="1"/>
  <c r="AB95" i="9"/>
  <c r="P84" i="9"/>
  <c r="P33" i="9"/>
  <c r="AB92" i="9"/>
  <c r="T92" i="9"/>
  <c r="AC92" i="9" s="1"/>
  <c r="Z32" i="9"/>
  <c r="Z31" i="9" s="1"/>
  <c r="Z16" i="9" s="1"/>
  <c r="AB30" i="9"/>
  <c r="AB28" i="9" s="1"/>
  <c r="T30" i="9"/>
  <c r="T28" i="9" s="1"/>
  <c r="AB68" i="9"/>
  <c r="T68" i="9"/>
  <c r="AC68" i="9" s="1"/>
  <c r="P32" i="9"/>
  <c r="AD33" i="9"/>
  <c r="AB65" i="9"/>
  <c r="T65" i="9"/>
  <c r="T72" i="9"/>
  <c r="AC72" i="9" s="1"/>
  <c r="AB72" i="9"/>
  <c r="AB48" i="9"/>
  <c r="T48" i="9"/>
  <c r="AC48" i="9" s="1"/>
  <c r="AB54" i="9"/>
  <c r="T54" i="9"/>
  <c r="AC54" i="9" s="1"/>
  <c r="T26" i="9"/>
  <c r="AB26" i="9"/>
  <c r="AC22" i="9"/>
  <c r="AB77" i="9"/>
  <c r="T77" i="9"/>
  <c r="AC77" i="9" s="1"/>
  <c r="AB63" i="9"/>
  <c r="T63" i="9"/>
  <c r="T84" i="9"/>
  <c r="AB52" i="9"/>
  <c r="T52" i="9"/>
  <c r="AC52" i="9" s="1"/>
  <c r="AB81" i="9"/>
  <c r="T81" i="9"/>
  <c r="AC81" i="9" s="1"/>
  <c r="O20" i="9"/>
  <c r="T27" i="9"/>
  <c r="AC27" i="9" s="1"/>
  <c r="AB27" i="9"/>
  <c r="AB55" i="9"/>
  <c r="T55" i="9"/>
  <c r="AC55" i="9" s="1"/>
  <c r="AB64" i="9"/>
  <c r="T64" i="9"/>
  <c r="AC64" i="9" s="1"/>
  <c r="AD87" i="9"/>
  <c r="Z86" i="9"/>
  <c r="Z83" i="9" s="1"/>
  <c r="AB86" i="9"/>
  <c r="O19" i="9"/>
  <c r="T71" i="9"/>
  <c r="AC71" i="9" s="1"/>
  <c r="AB71" i="9"/>
  <c r="AB41" i="9"/>
  <c r="T41" i="9"/>
  <c r="T33" i="9"/>
  <c r="AC33" i="9" s="1"/>
  <c r="K33" i="9"/>
  <c r="Y23" i="9"/>
  <c r="Y21" i="9" s="1"/>
  <c r="Y17" i="9" s="1"/>
  <c r="AB23" i="9"/>
  <c r="AB21" i="9" s="1"/>
  <c r="AB37" i="9"/>
  <c r="T37" i="9"/>
  <c r="P86" i="9"/>
  <c r="AB42" i="9"/>
  <c r="T42" i="9"/>
  <c r="AC42" i="9" s="1"/>
  <c r="AB50" i="9"/>
  <c r="T50" i="9"/>
  <c r="AC50" i="9" s="1"/>
  <c r="AB73" i="9"/>
  <c r="T73" i="9"/>
  <c r="AC73" i="9" s="1"/>
  <c r="AB47" i="9"/>
  <c r="T47" i="9"/>
  <c r="AC47" i="9" s="1"/>
  <c r="AC87" i="9"/>
  <c r="T74" i="9"/>
  <c r="AC74" i="9" s="1"/>
  <c r="AB74" i="9"/>
  <c r="Y65" i="9"/>
  <c r="AB49" i="9"/>
  <c r="T49" i="9"/>
  <c r="AC49" i="9" s="1"/>
  <c r="AB44" i="9"/>
  <c r="T44" i="9"/>
  <c r="AC44" i="9" s="1"/>
  <c r="AB76" i="9"/>
  <c r="T76" i="9"/>
  <c r="AC76" i="9" s="1"/>
  <c r="Y26" i="9"/>
  <c r="Y25" i="9" s="1"/>
  <c r="O26" i="9"/>
  <c r="O25" i="9" s="1"/>
  <c r="AB51" i="9"/>
  <c r="T51" i="9"/>
  <c r="AC51" i="9" s="1"/>
  <c r="T93" i="9"/>
  <c r="AC93" i="9" s="1"/>
  <c r="AB93" i="9"/>
  <c r="AB66" i="9"/>
  <c r="T66" i="9"/>
  <c r="AC66" i="9" s="1"/>
  <c r="K86" i="9"/>
  <c r="T70" i="9"/>
  <c r="AC70" i="9" s="1"/>
  <c r="AB70" i="9"/>
  <c r="AB46" i="9"/>
  <c r="T46" i="9"/>
  <c r="AC46" i="9" s="1"/>
  <c r="T75" i="9"/>
  <c r="AC75" i="9" s="1"/>
  <c r="AB75" i="9"/>
  <c r="T83" i="9" l="1"/>
  <c r="AB83" i="9"/>
  <c r="K83" i="9"/>
  <c r="AB40" i="9"/>
  <c r="P83" i="9"/>
  <c r="F83" i="9"/>
  <c r="F38" i="9" s="1"/>
  <c r="T40" i="9"/>
  <c r="K38" i="9"/>
  <c r="P38" i="9"/>
  <c r="O84" i="9"/>
  <c r="S16" i="9"/>
  <c r="AB17" i="9"/>
  <c r="G114" i="9"/>
  <c r="G126" i="9" s="1"/>
  <c r="X38" i="9"/>
  <c r="X114" i="9" s="1"/>
  <c r="X126" i="9" s="1"/>
  <c r="M114" i="9"/>
  <c r="M126" i="9" s="1"/>
  <c r="J114" i="9"/>
  <c r="J126" i="9" s="1"/>
  <c r="Z38" i="9"/>
  <c r="Z114" i="9" s="1"/>
  <c r="Z126" i="9" s="1"/>
  <c r="O61" i="9"/>
  <c r="E114" i="9"/>
  <c r="E126" i="9" s="1"/>
  <c r="N38" i="9"/>
  <c r="AA16" i="9"/>
  <c r="T17" i="9"/>
  <c r="P31" i="9"/>
  <c r="P16" i="9" s="1"/>
  <c r="O17" i="9"/>
  <c r="N16" i="9"/>
  <c r="O33" i="9"/>
  <c r="O31" i="9" s="1"/>
  <c r="K31" i="9"/>
  <c r="K16" i="9" s="1"/>
  <c r="T61" i="9"/>
  <c r="T32" i="9"/>
  <c r="T31" i="9" s="1"/>
  <c r="U31" i="9"/>
  <c r="U16" i="9" s="1"/>
  <c r="U114" i="9" s="1"/>
  <c r="U126" i="9" s="1"/>
  <c r="AB25" i="9"/>
  <c r="Y61" i="9"/>
  <c r="T25" i="9"/>
  <c r="S38" i="9"/>
  <c r="AC84" i="9"/>
  <c r="F31" i="9"/>
  <c r="F16" i="9" s="1"/>
  <c r="AB61" i="9"/>
  <c r="AA38" i="9"/>
  <c r="AC98" i="9"/>
  <c r="T96" i="9"/>
  <c r="AC37" i="9"/>
  <c r="AC113" i="9"/>
  <c r="AC62" i="9"/>
  <c r="AC97" i="9"/>
  <c r="Y32" i="9"/>
  <c r="Y31" i="9" s="1"/>
  <c r="Y16" i="9" s="1"/>
  <c r="AD86" i="9"/>
  <c r="AD83" i="9" s="1"/>
  <c r="AC23" i="9"/>
  <c r="AC21" i="9" s="1"/>
  <c r="AC17" i="9" s="1"/>
  <c r="Y86" i="9"/>
  <c r="Y83" i="9" s="1"/>
  <c r="AC63" i="9"/>
  <c r="AD32" i="9"/>
  <c r="AD31" i="9" s="1"/>
  <c r="AD16" i="9" s="1"/>
  <c r="O86" i="9"/>
  <c r="AC41" i="9"/>
  <c r="AC40" i="9" s="1"/>
  <c r="AC26" i="9"/>
  <c r="AC25" i="9" s="1"/>
  <c r="AC65" i="9"/>
  <c r="AC30" i="9"/>
  <c r="AC28" i="9" s="1"/>
  <c r="O83" i="9" l="1"/>
  <c r="O38" i="9"/>
  <c r="AD38" i="9"/>
  <c r="AD114" i="9" s="1"/>
  <c r="AD126" i="9" s="1"/>
  <c r="AB16" i="9"/>
  <c r="S114" i="9"/>
  <c r="S126" i="9" s="1"/>
  <c r="N114" i="9"/>
  <c r="N126" i="9" s="1"/>
  <c r="Y38" i="9"/>
  <c r="Y114" i="9" s="1"/>
  <c r="Y126" i="9" s="1"/>
  <c r="AA114" i="9"/>
  <c r="AA126" i="9" s="1"/>
  <c r="F114" i="9"/>
  <c r="F126" i="9" s="1"/>
  <c r="AC61" i="9"/>
  <c r="P114" i="9"/>
  <c r="P126" i="9" s="1"/>
  <c r="T16" i="9"/>
  <c r="O16" i="9"/>
  <c r="AC96" i="9"/>
  <c r="T38" i="9"/>
  <c r="AB38" i="9"/>
  <c r="K114" i="9"/>
  <c r="K126" i="9" s="1"/>
  <c r="AC32" i="9"/>
  <c r="AC31" i="9" s="1"/>
  <c r="AC16" i="9" s="1"/>
  <c r="AC86" i="9"/>
  <c r="AC83" i="9" s="1"/>
  <c r="AB114" i="9" l="1"/>
  <c r="AB126" i="9" s="1"/>
  <c r="O114" i="9"/>
  <c r="O126" i="9" s="1"/>
  <c r="AC38" i="9"/>
  <c r="AC114" i="9" s="1"/>
  <c r="AC126" i="9" s="1"/>
  <c r="T114" i="9"/>
  <c r="T126" i="9" s="1"/>
</calcChain>
</file>

<file path=xl/sharedStrings.xml><?xml version="1.0" encoding="utf-8"?>
<sst xmlns="http://schemas.openxmlformats.org/spreadsheetml/2006/main" count="242" uniqueCount="195">
  <si>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</si>
  <si>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</si>
  <si>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</si>
  <si>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</si>
  <si>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</si>
  <si>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</si>
  <si>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тыс.кВт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</si>
  <si>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</si>
  <si>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</si>
  <si>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</si>
  <si>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</si>
  <si>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</si>
  <si>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</si>
  <si>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</si>
  <si>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</si>
  <si>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</si>
  <si>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</si>
  <si>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</si>
  <si>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</si>
  <si>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</si>
  <si>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</si>
  <si>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</si>
  <si>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</si>
  <si>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МАДОУ "ДС №14 г. Благовещенска"</t>
  </si>
  <si>
    <t>Общее образование всего:</t>
  </si>
  <si>
    <t>МАОУ "Школа № 5 г. Благовещенска"</t>
  </si>
  <si>
    <t>МАОУ "Лицей № 11 г. Благовещенска"</t>
  </si>
  <si>
    <t>МАОУ "Школа № 17 г. Благовещенска"</t>
  </si>
  <si>
    <t>МАОУ "Школа № 22 г. 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</si>
  <si>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</si>
  <si>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</si>
  <si>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</si>
  <si>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</si>
  <si>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</si>
  <si>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</si>
  <si>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</si>
  <si>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ДО ЦЭВД г.Благовещенска</t>
  </si>
  <si>
    <t>МАОУ "Школа № 16 г. Благовещенска" (УДО)</t>
  </si>
  <si>
    <t>МАОУ "Лицей № 6 г. Благовещенска" (УДО)</t>
  </si>
  <si>
    <t>МАОУ "Школа № 26 г. Благовещенска" (УДО)</t>
  </si>
  <si>
    <t>Культура всего:</t>
  </si>
  <si>
    <t>Образовательные  учреждения всего:</t>
  </si>
  <si>
    <t>в том числе:</t>
  </si>
  <si>
    <t xml:space="preserve">МАУК "Общественно-культурный центр" </t>
  </si>
  <si>
    <t>СН2</t>
  </si>
  <si>
    <t>НН</t>
  </si>
  <si>
    <t>МБУК "Муниципальная информационная библиотечная система", всего:</t>
  </si>
  <si>
    <t>Ленина,100; парк Дружбы; Чайковского, 191 (СН2)</t>
  </si>
  <si>
    <t>Кузнечная, 210 (НН)</t>
  </si>
  <si>
    <t>Калинина, 82/2 (НН)</t>
  </si>
  <si>
    <t>Институтская, 3 Харбин (НН)</t>
  </si>
  <si>
    <t>МАОУ "Прогимназия г.Благовещенска"</t>
  </si>
  <si>
    <t>МУ "Городское управление капитального строительства"</t>
  </si>
  <si>
    <t>МУ СОК "Юность"</t>
  </si>
  <si>
    <t>МУ "Информационное агентство Город"</t>
  </si>
  <si>
    <t>ИТОГО:</t>
  </si>
  <si>
    <t>Администрация г. Благовещенска</t>
  </si>
  <si>
    <t>Управление ЖКХ (Уличное освещение)</t>
  </si>
  <si>
    <t>МКУ "Эксплуатационно-хозяйственная служба", всего: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</si>
  <si>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</si>
  <si>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</si>
  <si>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</si>
  <si>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</si>
  <si>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</si>
  <si>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</si>
  <si>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</si>
  <si>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</si>
  <si>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</si>
  <si>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</si>
  <si>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</si>
  <si>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</si>
  <si>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</si>
  <si>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</si>
  <si>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</si>
  <si>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</si>
  <si>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</si>
  <si>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</si>
  <si>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</si>
  <si>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</si>
  <si>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</si>
  <si>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</si>
  <si>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</si>
  <si>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</si>
  <si>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</si>
  <si>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</si>
  <si>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</si>
  <si>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</si>
  <si>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</si>
  <si>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</si>
  <si>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</si>
  <si>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</si>
  <si>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</si>
  <si>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</si>
  <si>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</si>
  <si>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</si>
  <si>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</si>
  <si>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</si>
  <si>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</si>
  <si>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</si>
  <si>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</si>
  <si>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</si>
  <si>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</si>
  <si>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</si>
  <si>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</si>
  <si>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</si>
  <si>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</si>
  <si>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</si>
  <si>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</si>
  <si>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</si>
  <si>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</si>
  <si>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</si>
  <si>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</si>
  <si>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</si>
  <si>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</si>
  <si>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</si>
  <si>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</si>
  <si>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</si>
  <si>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</si>
  <si>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</si>
  <si>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</si>
  <si>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</si>
  <si>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</si>
  <si>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</si>
  <si>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</si>
  <si>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</si>
  <si>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</si>
  <si>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</si>
  <si>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</si>
  <si>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</si>
  <si>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</si>
  <si>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</si>
  <si>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к постановлению администрации</t>
  </si>
  <si>
    <t>города Благовещенска</t>
  </si>
  <si>
    <t>Приложение № 2</t>
  </si>
  <si>
    <t>Годовые объемы потребления электрической энергии муниципальными учреждениями, финансируемыми из городского бюджета,</t>
  </si>
  <si>
    <t>1.4.1.</t>
  </si>
  <si>
    <t>1.4.2.</t>
  </si>
  <si>
    <t>1.4.3.</t>
  </si>
  <si>
    <t>1.4.4.</t>
  </si>
  <si>
    <t>1.4.5.</t>
  </si>
  <si>
    <t>Проведение культурно-массовых мероприятий на открытых площадках города Благовещенска муниципальными организациями культуры</t>
  </si>
  <si>
    <t>1.5.</t>
  </si>
  <si>
    <t>МАОУ "Школа № 12 г. Благовещенска" (УДО)</t>
  </si>
  <si>
    <t>ул. Октябрьская, 217 (НН)</t>
  </si>
  <si>
    <t>ул. Пионерская, 31 (СН 2)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</si>
  <si>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</si>
  <si>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</si>
  <si>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</si>
  <si>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</si>
  <si>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</si>
  <si>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</si>
  <si>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</si>
  <si>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</si>
  <si>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</si>
  <si>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</si>
  <si>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 xml:space="preserve">МАДОУ "ЦРР-ДС №4 г.Благовещенска"  </t>
  </si>
  <si>
    <t>План на 1 полугодие 2024 года</t>
  </si>
  <si>
    <t>План на 2 полугодие 2024 года</t>
  </si>
  <si>
    <t>План на 2024 год</t>
  </si>
  <si>
    <t>МАУ "Спортивная школа "Центр боевых искусств"</t>
  </si>
  <si>
    <t>План на 1 полугодие 2025 года</t>
  </si>
  <si>
    <t>План на 2 полугодие 2025 года</t>
  </si>
  <si>
    <t>План на 2025 год</t>
  </si>
  <si>
    <t>2.2.21.</t>
  </si>
  <si>
    <t>Чайковского, 305 Лагерь "им. Гагарина" (НН)</t>
  </si>
  <si>
    <t xml:space="preserve">МАОУ "Школа на 1500 мест в 406 квартале г.Благовещенска" </t>
  </si>
  <si>
    <t>11.</t>
  </si>
  <si>
    <t>подсветка рекламных конструкций</t>
  </si>
  <si>
    <t>План на 1 полугодие 2026 года</t>
  </si>
  <si>
    <t>План на 2 полугодие 2026 года</t>
  </si>
  <si>
    <t>План на 2026 год</t>
  </si>
  <si>
    <t>на 2024 год и плановый период 2025 и 2026 годов</t>
  </si>
  <si>
    <t>спортивная площадка МАОУ "Школа № 23 г. Благовещенска"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</si>
  <si>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</si>
  <si>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</si>
  <si>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</si>
  <si>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</si>
  <si>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</si>
  <si>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</si>
  <si>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МБУ ДО "Центральная детская школа искусств им. М.Ф.Кнауф-Каминской" СН2</t>
  </si>
  <si>
    <t>МБУ ДО "Музыкальная школа имени Г.М.Сапаловой", НН</t>
  </si>
  <si>
    <t>МБУ ДО "Детская художественная школа им. П.С. Евстафьева"</t>
  </si>
  <si>
    <t>МБУ ДО "Школа искусств с.Белогорье" НН</t>
  </si>
  <si>
    <t>МБУК "Городской Дом Культуры", всего:</t>
  </si>
  <si>
    <t>МАУ ЦРМиОИ "ПроДвижение"</t>
  </si>
  <si>
    <t>МАДОУ "ДС №5 г. Благовещенска", в том числе:</t>
  </si>
  <si>
    <t>МАДОУ "ЦРР-ДС  №68 г. Благовещенска", в том числе:</t>
  </si>
  <si>
    <t>Справочно возмещение по договорам:</t>
  </si>
  <si>
    <t>МАДОУ "ЦРР-ДС  №68 г. Благовещенска" (возмещение МАОУ "Гимназия №25 г.Благовещенска им.Героя России А.Иванова")</t>
  </si>
  <si>
    <t xml:space="preserve"> МАДОУ "ДС №5 г. Благовещенска" (возмещение МАОУ "Школа № 27 г. Благовещенска")</t>
  </si>
  <si>
    <t xml:space="preserve"> МАУ ДО "Детская хореографическая школа "Ровесники" (возмещение МАОУ ДО ЦЭВД г.Благовещенска)</t>
  </si>
  <si>
    <t>ул. Ленина, 97</t>
  </si>
  <si>
    <t>ул. Студенческая, 28</t>
  </si>
  <si>
    <t>МАУ Центр "ПроДвижение"</t>
  </si>
  <si>
    <t>от 28.03.2024 № 1300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</si>
</sst>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4" fillId="0" borderId="2" xfId="0" applyNumberFormat="1" applyFont="1" applyFill="1" applyBorder="1"/>
    <xf numFmtId="4" fontId="1" fillId="0" borderId="2" xfId="0" applyNumberFormat="1" applyFont="1" applyFill="1" applyBorder="1"/>
    <xf numFmtId="0" fontId="7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9" fillId="0" borderId="0" xfId="0" applyFont="1" applyFill="1"/>
    <xf numFmtId="2" fontId="2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2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wrapText="1"/>
    </xf>
    <xf numFmtId="0" fontId="8" fillId="0" borderId="0" xfId="0" applyFont="1" applyFill="1"/>
    <xf numFmtId="4" fontId="4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9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wrapText="1"/>
    </xf>
    <xf numFmtId="4" fontId="9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9"/>
  <sheetViews>
    <sheetView tabSelected="1" topLeftCell="I1" zoomScale="145" zoomScaleNormal="145" workbookViewId="0">
      <selection activeCell="AR4" sqref="AR4"/>
    </sheetView>
  </sheetViews>
  <sheetFormatPr defaultColWidth="9.140625" defaultRowHeight="15.75" x14ac:dyDescent="0.25"/>
  <cols>
    <col min="1" max="1" width="9.140625" style="26"/>
    <col min="2" max="2" width="36" style="12" customWidth="1"/>
    <col min="3" max="13" width="10.85546875" style="12" customWidth="1"/>
    <col min="14" max="15" width="11.7109375" style="12" customWidth="1"/>
    <col min="16" max="16" width="10.85546875" style="12" customWidth="1"/>
    <col min="17" max="26" width="10.85546875" style="12" hidden="1" customWidth="1"/>
    <col min="27" max="27" width="10.85546875" style="12" customWidth="1"/>
    <col min="28" max="28" width="12.28515625" style="12" customWidth="1"/>
    <col min="29" max="29" width="11.7109375" style="12" customWidth="1"/>
    <col min="30" max="30" width="10.85546875" style="12" customWidth="1"/>
    <col min="31" max="31" width="9.140625" style="12" hidden="1" customWidth="1"/>
    <col min="32" max="32" width="10.7109375" style="12" hidden="1" customWidth="1"/>
    <col min="33" max="33" width="10.85546875" style="12" hidden="1" customWidth="1"/>
    <col min="34" max="34" width="11.7109375" style="12" hidden="1" customWidth="1"/>
    <col min="35" max="37" width="9.140625" style="12" hidden="1" customWidth="1"/>
    <col min="38" max="38" width="10.28515625" style="12" hidden="1" customWidth="1"/>
    <col min="39" max="40" width="9.140625" style="12" hidden="1" customWidth="1"/>
    <col min="41" max="41" width="10" style="12" customWidth="1"/>
    <col min="42" max="42" width="12.42578125" style="12" customWidth="1"/>
    <col min="43" max="43" width="11.85546875" style="12" customWidth="1"/>
    <col min="44" max="16384" width="9.140625" style="12"/>
  </cols>
  <sheetData>
    <row r="1" spans="1:44" s="10" customFormat="1" x14ac:dyDescent="0.25">
      <c r="A1" s="9"/>
      <c r="AR1" s="11" t="s">
        <v>133</v>
      </c>
    </row>
    <row r="2" spans="1:44" s="10" customFormat="1" x14ac:dyDescent="0.25">
      <c r="A2" s="9"/>
      <c r="AR2" s="11" t="s">
        <v>131</v>
      </c>
    </row>
    <row r="3" spans="1:44" s="10" customFormat="1" x14ac:dyDescent="0.25">
      <c r="A3" s="9"/>
      <c r="AR3" s="11" t="s">
        <v>132</v>
      </c>
    </row>
    <row r="4" spans="1:44" s="10" customFormat="1" x14ac:dyDescent="0.25">
      <c r="A4" s="9"/>
      <c r="AR4" s="11" t="s">
        <v>194</v>
      </c>
    </row>
    <row r="5" spans="1:44" s="10" customFormat="1" x14ac:dyDescent="0.25">
      <c r="A5" s="9"/>
    </row>
    <row r="6" spans="1:44" s="10" customFormat="1" x14ac:dyDescent="0.25">
      <c r="A6" s="9"/>
    </row>
    <row r="7" spans="1:44" s="10" customFormat="1" x14ac:dyDescent="0.25">
      <c r="A7" s="9"/>
    </row>
    <row r="8" spans="1:44" s="6" customFormat="1" ht="18.75" hidden="1" x14ac:dyDescent="0.3">
      <c r="A8" s="40" t="s">
        <v>134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</row>
    <row r="9" spans="1:44" s="6" customFormat="1" ht="18.75" hidden="1" x14ac:dyDescent="0.3">
      <c r="A9" s="45" t="s">
        <v>171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</row>
    <row r="10" spans="1:44" s="10" customFormat="1" hidden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44" s="10" customFormat="1" hidden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44" ht="15.6" hidden="1" customHeight="1" x14ac:dyDescent="0.25">
      <c r="A12" s="41" t="s">
        <v>70</v>
      </c>
      <c r="B12" s="42" t="s">
        <v>0</v>
      </c>
      <c r="C12" s="39" t="s">
        <v>156</v>
      </c>
      <c r="D12" s="39"/>
      <c r="E12" s="39"/>
      <c r="F12" s="39"/>
      <c r="G12" s="39"/>
      <c r="H12" s="39" t="s">
        <v>157</v>
      </c>
      <c r="I12" s="39"/>
      <c r="J12" s="39"/>
      <c r="K12" s="39"/>
      <c r="L12" s="39"/>
      <c r="M12" s="39" t="s">
        <v>158</v>
      </c>
      <c r="N12" s="39"/>
      <c r="O12" s="39"/>
      <c r="P12" s="39"/>
      <c r="Q12" s="39" t="s">
        <v>160</v>
      </c>
      <c r="R12" s="39"/>
      <c r="S12" s="39"/>
      <c r="T12" s="39"/>
      <c r="U12" s="39"/>
      <c r="V12" s="39" t="s">
        <v>161</v>
      </c>
      <c r="W12" s="39"/>
      <c r="X12" s="39"/>
      <c r="Y12" s="39"/>
      <c r="Z12" s="39"/>
      <c r="AA12" s="39" t="s">
        <v>162</v>
      </c>
      <c r="AB12" s="39"/>
      <c r="AC12" s="39"/>
      <c r="AD12" s="39"/>
      <c r="AE12" s="39" t="s">
        <v>168</v>
      </c>
      <c r="AF12" s="39"/>
      <c r="AG12" s="39"/>
      <c r="AH12" s="39"/>
      <c r="AI12" s="39"/>
      <c r="AJ12" s="39" t="s">
        <v>169</v>
      </c>
      <c r="AK12" s="39"/>
      <c r="AL12" s="39"/>
      <c r="AM12" s="39"/>
      <c r="AN12" s="39"/>
      <c r="AO12" s="39" t="s">
        <v>170</v>
      </c>
      <c r="AP12" s="39"/>
      <c r="AQ12" s="39"/>
      <c r="AR12" s="39"/>
    </row>
    <row r="13" spans="1:44" ht="15.6" hidden="1" customHeight="1" x14ac:dyDescent="0.25">
      <c r="A13" s="41"/>
      <c r="B13" s="43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</row>
    <row r="14" spans="1:44" ht="126" hidden="1" x14ac:dyDescent="0.25">
      <c r="A14" s="41"/>
      <c r="B14" s="44"/>
      <c r="C14" s="37" t="s">
        <v>6</v>
      </c>
      <c r="D14" s="37" t="s">
        <v>2</v>
      </c>
      <c r="E14" s="37" t="s">
        <v>1</v>
      </c>
      <c r="F14" s="37" t="s">
        <v>3</v>
      </c>
      <c r="G14" s="37" t="s">
        <v>4</v>
      </c>
      <c r="H14" s="37" t="s">
        <v>6</v>
      </c>
      <c r="I14" s="37" t="s">
        <v>5</v>
      </c>
      <c r="J14" s="37" t="s">
        <v>1</v>
      </c>
      <c r="K14" s="37" t="s">
        <v>3</v>
      </c>
      <c r="L14" s="37" t="s">
        <v>4</v>
      </c>
      <c r="M14" s="37" t="s">
        <v>6</v>
      </c>
      <c r="N14" s="37" t="s">
        <v>1</v>
      </c>
      <c r="O14" s="37" t="s">
        <v>3</v>
      </c>
      <c r="P14" s="37" t="s">
        <v>4</v>
      </c>
      <c r="Q14" s="37" t="s">
        <v>6</v>
      </c>
      <c r="R14" s="37" t="s">
        <v>2</v>
      </c>
      <c r="S14" s="37" t="s">
        <v>1</v>
      </c>
      <c r="T14" s="37" t="s">
        <v>3</v>
      </c>
      <c r="U14" s="37" t="s">
        <v>4</v>
      </c>
      <c r="V14" s="37" t="s">
        <v>6</v>
      </c>
      <c r="W14" s="37" t="s">
        <v>5</v>
      </c>
      <c r="X14" s="37" t="s">
        <v>1</v>
      </c>
      <c r="Y14" s="37" t="s">
        <v>3</v>
      </c>
      <c r="Z14" s="37" t="s">
        <v>4</v>
      </c>
      <c r="AA14" s="37" t="s">
        <v>6</v>
      </c>
      <c r="AB14" s="37" t="s">
        <v>1</v>
      </c>
      <c r="AC14" s="37" t="s">
        <v>3</v>
      </c>
      <c r="AD14" s="37" t="s">
        <v>4</v>
      </c>
      <c r="AE14" s="37" t="s">
        <v>6</v>
      </c>
      <c r="AF14" s="37" t="s">
        <v>2</v>
      </c>
      <c r="AG14" s="37" t="s">
        <v>1</v>
      </c>
      <c r="AH14" s="37" t="s">
        <v>3</v>
      </c>
      <c r="AI14" s="37" t="s">
        <v>4</v>
      </c>
      <c r="AJ14" s="37" t="s">
        <v>6</v>
      </c>
      <c r="AK14" s="37" t="s">
        <v>5</v>
      </c>
      <c r="AL14" s="37" t="s">
        <v>1</v>
      </c>
      <c r="AM14" s="37" t="s">
        <v>3</v>
      </c>
      <c r="AN14" s="37" t="s">
        <v>4</v>
      </c>
      <c r="AO14" s="37" t="s">
        <v>6</v>
      </c>
      <c r="AP14" s="37" t="s">
        <v>1</v>
      </c>
      <c r="AQ14" s="37" t="s">
        <v>3</v>
      </c>
      <c r="AR14" s="37" t="s">
        <v>4</v>
      </c>
    </row>
    <row r="15" spans="1:44" s="10" customFormat="1" hidden="1" x14ac:dyDescent="0.25">
      <c r="A15" s="38">
        <v>1</v>
      </c>
      <c r="B15" s="38">
        <v>2</v>
      </c>
      <c r="C15" s="38">
        <v>3</v>
      </c>
      <c r="D15" s="38">
        <v>4</v>
      </c>
      <c r="E15" s="38">
        <v>5</v>
      </c>
      <c r="F15" s="38">
        <v>6</v>
      </c>
      <c r="G15" s="38">
        <v>7</v>
      </c>
      <c r="H15" s="38">
        <v>8</v>
      </c>
      <c r="I15" s="38">
        <v>9</v>
      </c>
      <c r="J15" s="38">
        <v>10</v>
      </c>
      <c r="K15" s="38">
        <v>11</v>
      </c>
      <c r="L15" s="38">
        <v>12</v>
      </c>
      <c r="M15" s="38">
        <v>13</v>
      </c>
      <c r="N15" s="38">
        <v>14</v>
      </c>
      <c r="O15" s="38">
        <v>15</v>
      </c>
      <c r="P15" s="38">
        <v>16</v>
      </c>
      <c r="Q15" s="27"/>
      <c r="R15" s="27"/>
      <c r="S15" s="27"/>
      <c r="T15" s="27"/>
      <c r="U15" s="37"/>
      <c r="V15" s="27"/>
      <c r="W15" s="27"/>
      <c r="X15" s="27"/>
      <c r="Y15" s="27"/>
      <c r="Z15" s="37"/>
      <c r="AA15" s="27">
        <v>17</v>
      </c>
      <c r="AB15" s="27">
        <v>18</v>
      </c>
      <c r="AC15" s="37">
        <v>19</v>
      </c>
      <c r="AD15" s="19">
        <v>20</v>
      </c>
      <c r="AE15" s="27"/>
      <c r="AF15" s="27"/>
      <c r="AG15" s="27"/>
      <c r="AH15" s="27"/>
      <c r="AI15" s="37"/>
      <c r="AJ15" s="27"/>
      <c r="AK15" s="27"/>
      <c r="AL15" s="27"/>
      <c r="AM15" s="27"/>
      <c r="AN15" s="37"/>
      <c r="AO15" s="27">
        <v>21</v>
      </c>
      <c r="AP15" s="27">
        <v>22</v>
      </c>
      <c r="AQ15" s="27">
        <v>23</v>
      </c>
      <c r="AR15" s="27">
        <v>24</v>
      </c>
    </row>
    <row r="16" spans="1:44" s="22" customFormat="1" hidden="1" x14ac:dyDescent="0.25">
      <c r="A16" s="13" t="s">
        <v>59</v>
      </c>
      <c r="B16" s="20" t="s">
        <v>40</v>
      </c>
      <c r="C16" s="21">
        <f>C17+C25+C28+C31+C37</f>
        <v>1014.787</v>
      </c>
      <c r="D16" s="21"/>
      <c r="E16" s="21">
        <f>E17+E25+E28+E31+E37</f>
        <v>8328.2489399999995</v>
      </c>
      <c r="F16" s="21">
        <f>F17+F25+F28+F31+F37</f>
        <v>6228.9510019999998</v>
      </c>
      <c r="G16" s="21">
        <f>G17+G25+G28+G31+G37</f>
        <v>2099.2979380000002</v>
      </c>
      <c r="H16" s="21">
        <f>H17+H25+H28+H31+H37</f>
        <v>1016.4399999999999</v>
      </c>
      <c r="I16" s="21"/>
      <c r="J16" s="21">
        <f t="shared" ref="J16:Q16" si="0">J17+J25+J28+J31+J37</f>
        <v>8798.2293000000009</v>
      </c>
      <c r="K16" s="21">
        <f t="shared" si="0"/>
        <v>6372.2502439999998</v>
      </c>
      <c r="L16" s="21">
        <f t="shared" si="0"/>
        <v>2425.9790559999997</v>
      </c>
      <c r="M16" s="21">
        <f t="shared" si="0"/>
        <v>2031.2269999999996</v>
      </c>
      <c r="N16" s="21">
        <f t="shared" si="0"/>
        <v>17126.47824</v>
      </c>
      <c r="O16" s="21">
        <f t="shared" si="0"/>
        <v>12601.201246000001</v>
      </c>
      <c r="P16" s="21">
        <f t="shared" si="0"/>
        <v>4525.2769939999998</v>
      </c>
      <c r="Q16" s="21">
        <f t="shared" si="0"/>
        <v>1014.787</v>
      </c>
      <c r="R16" s="21"/>
      <c r="S16" s="21">
        <f>S17+S25+S28+S31+S37</f>
        <v>8735.2082200000004</v>
      </c>
      <c r="T16" s="21">
        <f>T17+T25+T28+T31+T37</f>
        <v>6525.1392600000017</v>
      </c>
      <c r="U16" s="21">
        <f>U17+U25+U28+U31+U37</f>
        <v>2210.0689600000001</v>
      </c>
      <c r="V16" s="21">
        <f>V17+V25+V28+V31+V37</f>
        <v>1016.4399999999999</v>
      </c>
      <c r="W16" s="21"/>
      <c r="X16" s="21">
        <f t="shared" ref="X16:AE16" si="1">X17+X25+X28+X31+X37</f>
        <v>9151.8947499999995</v>
      </c>
      <c r="Y16" s="21">
        <f t="shared" si="1"/>
        <v>6623.2410243999993</v>
      </c>
      <c r="Z16" s="21">
        <f t="shared" si="1"/>
        <v>2528.6537256000006</v>
      </c>
      <c r="AA16" s="21">
        <f t="shared" si="1"/>
        <v>2031.2269999999996</v>
      </c>
      <c r="AB16" s="21">
        <f t="shared" si="1"/>
        <v>17887.102970000004</v>
      </c>
      <c r="AC16" s="21">
        <f t="shared" si="1"/>
        <v>13148.380284400002</v>
      </c>
      <c r="AD16" s="21">
        <f t="shared" si="1"/>
        <v>4738.7226856000007</v>
      </c>
      <c r="AE16" s="21">
        <f t="shared" si="1"/>
        <v>1014.787</v>
      </c>
      <c r="AF16" s="21"/>
      <c r="AG16" s="21">
        <f>AG17+AG25+AG28+AG31+AG37</f>
        <v>9086.3776099999995</v>
      </c>
      <c r="AH16" s="21">
        <f>AH17+AH25+AH28+AH31+AH37</f>
        <v>6782.250548</v>
      </c>
      <c r="AI16" s="21">
        <f>AI17+AI25+AI28+AI31+AI37</f>
        <v>2304.1270619999996</v>
      </c>
      <c r="AJ16" s="21">
        <f>AJ17+AJ25+AJ28+AJ31+AJ37</f>
        <v>1016.4399999999999</v>
      </c>
      <c r="AK16" s="21"/>
      <c r="AL16" s="21">
        <f t="shared" ref="AL16:AR16" si="2">AL17+AL25+AL28+AL31+AL37</f>
        <v>9518.4870500000015</v>
      </c>
      <c r="AM16" s="21">
        <f t="shared" si="2"/>
        <v>6882.2325303999987</v>
      </c>
      <c r="AN16" s="21">
        <f t="shared" si="2"/>
        <v>2636.2545195999996</v>
      </c>
      <c r="AO16" s="21">
        <f t="shared" si="2"/>
        <v>2031.2269999999996</v>
      </c>
      <c r="AP16" s="21">
        <f t="shared" si="2"/>
        <v>18604.864659999996</v>
      </c>
      <c r="AQ16" s="21">
        <f t="shared" si="2"/>
        <v>13664.483078399999</v>
      </c>
      <c r="AR16" s="21">
        <f t="shared" si="2"/>
        <v>4940.3815815999997</v>
      </c>
    </row>
    <row r="17" spans="1:44" s="22" customFormat="1" ht="31.5" hidden="1" x14ac:dyDescent="0.25">
      <c r="A17" s="13" t="s">
        <v>71</v>
      </c>
      <c r="B17" s="20" t="s">
        <v>41</v>
      </c>
      <c r="C17" s="23">
        <f t="shared" ref="C17:AD17" si="3">C19+C20+C21+C24</f>
        <v>45.41</v>
      </c>
      <c r="D17" s="23"/>
      <c r="E17" s="23">
        <f t="shared" si="3"/>
        <v>388.2586</v>
      </c>
      <c r="F17" s="23">
        <f t="shared" si="3"/>
        <v>355.84373200000005</v>
      </c>
      <c r="G17" s="23">
        <f t="shared" si="3"/>
        <v>32.414867999999998</v>
      </c>
      <c r="H17" s="23">
        <f t="shared" si="3"/>
        <v>38.270000000000003</v>
      </c>
      <c r="I17" s="23"/>
      <c r="J17" s="23">
        <f t="shared" si="3"/>
        <v>340.42800000000005</v>
      </c>
      <c r="K17" s="23">
        <f t="shared" si="3"/>
        <v>313.23350400000004</v>
      </c>
      <c r="L17" s="23">
        <f t="shared" si="3"/>
        <v>27.194496000000001</v>
      </c>
      <c r="M17" s="23">
        <f t="shared" si="3"/>
        <v>83.679999999999993</v>
      </c>
      <c r="N17" s="23">
        <f t="shared" si="3"/>
        <v>728.6866</v>
      </c>
      <c r="O17" s="23">
        <f t="shared" si="3"/>
        <v>669.07723600000008</v>
      </c>
      <c r="P17" s="23">
        <f t="shared" si="3"/>
        <v>59.609363999999999</v>
      </c>
      <c r="Q17" s="23">
        <f t="shared" si="3"/>
        <v>45.41</v>
      </c>
      <c r="R17" s="23"/>
      <c r="S17" s="23">
        <f t="shared" si="3"/>
        <v>407.31599999999997</v>
      </c>
      <c r="T17" s="23">
        <f t="shared" si="3"/>
        <v>373.32288</v>
      </c>
      <c r="U17" s="23">
        <f t="shared" si="3"/>
        <v>33.993120000000005</v>
      </c>
      <c r="V17" s="23">
        <f t="shared" si="3"/>
        <v>38.270000000000003</v>
      </c>
      <c r="W17" s="23"/>
      <c r="X17" s="23">
        <f t="shared" si="3"/>
        <v>354.03229999999996</v>
      </c>
      <c r="Y17" s="23">
        <f t="shared" si="3"/>
        <v>325.73707439999998</v>
      </c>
      <c r="Z17" s="23">
        <f t="shared" si="3"/>
        <v>28.295225600000002</v>
      </c>
      <c r="AA17" s="23">
        <f t="shared" si="3"/>
        <v>83.679999999999993</v>
      </c>
      <c r="AB17" s="23">
        <f t="shared" si="3"/>
        <v>761.34830000000011</v>
      </c>
      <c r="AC17" s="23">
        <f t="shared" si="3"/>
        <v>699.05995439999992</v>
      </c>
      <c r="AD17" s="23">
        <f t="shared" si="3"/>
        <v>62.2883456</v>
      </c>
      <c r="AE17" s="23">
        <f t="shared" ref="AE17" si="4">AE19+AE20+AE21+AE24</f>
        <v>45.41</v>
      </c>
      <c r="AF17" s="23"/>
      <c r="AG17" s="23">
        <f t="shared" ref="AG17:AJ17" si="5">AG19+AG20+AG21+AG24</f>
        <v>423.56389999999999</v>
      </c>
      <c r="AH17" s="23">
        <f t="shared" si="5"/>
        <v>388.19486800000004</v>
      </c>
      <c r="AI17" s="23">
        <f t="shared" si="5"/>
        <v>35.369032000000004</v>
      </c>
      <c r="AJ17" s="23">
        <f t="shared" si="5"/>
        <v>38.270000000000003</v>
      </c>
      <c r="AK17" s="23"/>
      <c r="AL17" s="23">
        <f t="shared" ref="AL17:AR17" si="6">AL19+AL20+AL21+AL24</f>
        <v>368.21679999999998</v>
      </c>
      <c r="AM17" s="23">
        <f t="shared" si="6"/>
        <v>338.78847039999994</v>
      </c>
      <c r="AN17" s="23">
        <f t="shared" si="6"/>
        <v>29.428329599999998</v>
      </c>
      <c r="AO17" s="23">
        <f t="shared" si="6"/>
        <v>83.679999999999993</v>
      </c>
      <c r="AP17" s="23">
        <f t="shared" si="6"/>
        <v>791.78070000000002</v>
      </c>
      <c r="AQ17" s="23">
        <f t="shared" si="6"/>
        <v>726.98333839999987</v>
      </c>
      <c r="AR17" s="23">
        <f t="shared" si="6"/>
        <v>64.797361600000002</v>
      </c>
    </row>
    <row r="18" spans="1:44" hidden="1" x14ac:dyDescent="0.25">
      <c r="A18" s="15"/>
      <c r="B18" s="24" t="s">
        <v>42</v>
      </c>
      <c r="C18" s="17"/>
      <c r="D18" s="5"/>
      <c r="E18" s="5"/>
      <c r="F18" s="5"/>
      <c r="G18" s="5"/>
      <c r="H18" s="17"/>
      <c r="I18" s="5"/>
      <c r="J18" s="5"/>
      <c r="K18" s="5"/>
      <c r="L18" s="5"/>
      <c r="M18" s="5"/>
      <c r="N18" s="17"/>
      <c r="O18" s="17"/>
      <c r="P18" s="17"/>
      <c r="Q18" s="17"/>
      <c r="R18" s="5"/>
      <c r="S18" s="5"/>
      <c r="T18" s="5"/>
      <c r="U18" s="5"/>
      <c r="V18" s="17"/>
      <c r="W18" s="5"/>
      <c r="X18" s="5"/>
      <c r="Y18" s="5"/>
      <c r="Z18" s="5"/>
      <c r="AA18" s="5"/>
      <c r="AB18" s="17"/>
      <c r="AC18" s="17"/>
      <c r="AD18" s="17"/>
      <c r="AE18" s="17"/>
      <c r="AF18" s="5"/>
      <c r="AG18" s="5"/>
      <c r="AH18" s="5"/>
      <c r="AI18" s="5"/>
      <c r="AJ18" s="17"/>
      <c r="AK18" s="5"/>
      <c r="AL18" s="5"/>
      <c r="AM18" s="5"/>
      <c r="AN18" s="5"/>
      <c r="AO18" s="5"/>
      <c r="AP18" s="17"/>
      <c r="AQ18" s="17"/>
      <c r="AR18" s="17"/>
    </row>
    <row r="19" spans="1:44" ht="47.25" hidden="1" x14ac:dyDescent="0.25">
      <c r="A19" s="15" t="s">
        <v>75</v>
      </c>
      <c r="B19" s="25" t="s">
        <v>179</v>
      </c>
      <c r="C19" s="17">
        <v>12.93</v>
      </c>
      <c r="D19" s="5">
        <v>8.01</v>
      </c>
      <c r="E19" s="5">
        <f>C19*D19</f>
        <v>103.5693</v>
      </c>
      <c r="F19" s="5">
        <f>E19-G19</f>
        <v>83.457791999999998</v>
      </c>
      <c r="G19" s="5">
        <f>2.5108*D19</f>
        <v>20.111508000000001</v>
      </c>
      <c r="H19" s="17">
        <v>11.94</v>
      </c>
      <c r="I19" s="5">
        <v>8.4</v>
      </c>
      <c r="J19" s="5">
        <f>H19*I19</f>
        <v>100.29600000000001</v>
      </c>
      <c r="K19" s="5">
        <f>J19-L19</f>
        <v>83.423424000000011</v>
      </c>
      <c r="L19" s="5">
        <f>2.00864*I19</f>
        <v>16.872576000000002</v>
      </c>
      <c r="M19" s="5">
        <f>C19+H19</f>
        <v>24.869999999999997</v>
      </c>
      <c r="N19" s="17">
        <f t="shared" ref="N19:P20" si="7">E19+J19</f>
        <v>203.86529999999999</v>
      </c>
      <c r="O19" s="17">
        <f t="shared" si="7"/>
        <v>166.88121599999999</v>
      </c>
      <c r="P19" s="17">
        <f t="shared" si="7"/>
        <v>36.984084000000003</v>
      </c>
      <c r="Q19" s="17">
        <f>C19</f>
        <v>12.93</v>
      </c>
      <c r="R19" s="5">
        <v>8.4</v>
      </c>
      <c r="S19" s="5">
        <f>Q19*R19</f>
        <v>108.61200000000001</v>
      </c>
      <c r="T19" s="5">
        <f>S19-U19</f>
        <v>87.521280000000004</v>
      </c>
      <c r="U19" s="5">
        <f>2.5108*R19</f>
        <v>21.090720000000001</v>
      </c>
      <c r="V19" s="17">
        <f>H19</f>
        <v>11.94</v>
      </c>
      <c r="W19" s="5">
        <v>8.74</v>
      </c>
      <c r="X19" s="5">
        <f>V19*W19</f>
        <v>104.3556</v>
      </c>
      <c r="Y19" s="5">
        <f>X19-Z19</f>
        <v>86.800086399999998</v>
      </c>
      <c r="Z19" s="5">
        <f>2.00864*W19</f>
        <v>17.555513600000001</v>
      </c>
      <c r="AA19" s="5">
        <f>Q19+V19</f>
        <v>24.869999999999997</v>
      </c>
      <c r="AB19" s="17">
        <f>S19+X19</f>
        <v>212.9676</v>
      </c>
      <c r="AC19" s="17">
        <f>T19+Y19</f>
        <v>174.32136639999999</v>
      </c>
      <c r="AD19" s="17">
        <f>U19+Z19</f>
        <v>38.646233600000002</v>
      </c>
      <c r="AE19" s="17">
        <f>C19</f>
        <v>12.93</v>
      </c>
      <c r="AF19" s="5">
        <v>8.74</v>
      </c>
      <c r="AG19" s="5">
        <f>AE19*AF19</f>
        <v>113.0082</v>
      </c>
      <c r="AH19" s="5">
        <f>AG19-AI19</f>
        <v>91.063807999999995</v>
      </c>
      <c r="AI19" s="5">
        <f>2.5108*AF19</f>
        <v>21.944392000000001</v>
      </c>
      <c r="AJ19" s="17">
        <f>H19</f>
        <v>11.94</v>
      </c>
      <c r="AK19" s="5">
        <v>9.09</v>
      </c>
      <c r="AL19" s="5">
        <f>AJ19*AK19</f>
        <v>108.5346</v>
      </c>
      <c r="AM19" s="5">
        <f>AL19-AN19</f>
        <v>90.276062400000001</v>
      </c>
      <c r="AN19" s="5">
        <f>2.00864*AK19</f>
        <v>18.2585376</v>
      </c>
      <c r="AO19" s="5">
        <f>AE19+AJ19</f>
        <v>24.869999999999997</v>
      </c>
      <c r="AP19" s="17">
        <f>AG19+AL19</f>
        <v>221.5428</v>
      </c>
      <c r="AQ19" s="17">
        <f>AH19+AM19</f>
        <v>181.3398704</v>
      </c>
      <c r="AR19" s="17">
        <f>AI19+AN19</f>
        <v>40.202929600000004</v>
      </c>
    </row>
    <row r="20" spans="1:44" ht="31.5" hidden="1" x14ac:dyDescent="0.25">
      <c r="A20" s="15" t="s">
        <v>76</v>
      </c>
      <c r="B20" s="25" t="s">
        <v>180</v>
      </c>
      <c r="C20" s="17">
        <v>8.5399999999999991</v>
      </c>
      <c r="D20" s="5">
        <v>8.92</v>
      </c>
      <c r="E20" s="5">
        <f t="shared" ref="E20" si="8">C20*D20</f>
        <v>76.176799999999986</v>
      </c>
      <c r="F20" s="5">
        <f>E20-G20</f>
        <v>76.176799999999986</v>
      </c>
      <c r="G20" s="5"/>
      <c r="H20" s="17">
        <v>5.73</v>
      </c>
      <c r="I20" s="5">
        <v>9.36</v>
      </c>
      <c r="J20" s="5">
        <f t="shared" ref="J20" si="9">H20*I20</f>
        <v>53.632800000000003</v>
      </c>
      <c r="K20" s="5">
        <f>J20-L20</f>
        <v>53.632800000000003</v>
      </c>
      <c r="L20" s="5"/>
      <c r="M20" s="5">
        <f>C20+H20</f>
        <v>14.27</v>
      </c>
      <c r="N20" s="17">
        <f t="shared" si="7"/>
        <v>129.80959999999999</v>
      </c>
      <c r="O20" s="17">
        <f t="shared" si="7"/>
        <v>129.80959999999999</v>
      </c>
      <c r="P20" s="17">
        <f t="shared" si="7"/>
        <v>0</v>
      </c>
      <c r="Q20" s="17">
        <f>C20</f>
        <v>8.5399999999999991</v>
      </c>
      <c r="R20" s="5">
        <v>9.36</v>
      </c>
      <c r="S20" s="5">
        <f t="shared" ref="S20" si="10">Q20*R20</f>
        <v>79.934399999999982</v>
      </c>
      <c r="T20" s="5">
        <f>S20-U20</f>
        <v>79.934399999999982</v>
      </c>
      <c r="U20" s="5"/>
      <c r="V20" s="17">
        <f>H20</f>
        <v>5.73</v>
      </c>
      <c r="W20" s="5">
        <v>9.73</v>
      </c>
      <c r="X20" s="5">
        <f t="shared" ref="X20" si="11">V20*W20</f>
        <v>55.752900000000004</v>
      </c>
      <c r="Y20" s="5">
        <f>X20-Z20</f>
        <v>55.752900000000004</v>
      </c>
      <c r="Z20" s="5"/>
      <c r="AA20" s="5">
        <f>Q20+V20</f>
        <v>14.27</v>
      </c>
      <c r="AB20" s="17">
        <f t="shared" ref="AB20:AD20" si="12">S20+X20</f>
        <v>135.68729999999999</v>
      </c>
      <c r="AC20" s="17">
        <f t="shared" si="12"/>
        <v>135.68729999999999</v>
      </c>
      <c r="AD20" s="17">
        <f t="shared" si="12"/>
        <v>0</v>
      </c>
      <c r="AE20" s="17">
        <f>C20</f>
        <v>8.5399999999999991</v>
      </c>
      <c r="AF20" s="5">
        <v>9.73</v>
      </c>
      <c r="AG20" s="5">
        <f t="shared" ref="AG20" si="13">AE20*AF20</f>
        <v>83.094200000000001</v>
      </c>
      <c r="AH20" s="5">
        <f>AG20-AI20</f>
        <v>83.094200000000001</v>
      </c>
      <c r="AI20" s="5"/>
      <c r="AJ20" s="17">
        <f>H20</f>
        <v>5.73</v>
      </c>
      <c r="AK20" s="5">
        <v>10.119999999999999</v>
      </c>
      <c r="AL20" s="5">
        <f t="shared" ref="AL20" si="14">AJ20*AK20</f>
        <v>57.9876</v>
      </c>
      <c r="AM20" s="5">
        <f>AL20-AN20</f>
        <v>57.9876</v>
      </c>
      <c r="AN20" s="5"/>
      <c r="AO20" s="5">
        <f>AE20+AJ20</f>
        <v>14.27</v>
      </c>
      <c r="AP20" s="17">
        <f t="shared" ref="AP20" si="15">AG20+AL20</f>
        <v>141.08179999999999</v>
      </c>
      <c r="AQ20" s="17">
        <f t="shared" ref="AQ20" si="16">AH20+AM20</f>
        <v>141.08179999999999</v>
      </c>
      <c r="AR20" s="17">
        <f t="shared" ref="AR20" si="17">AI20+AN20</f>
        <v>0</v>
      </c>
    </row>
    <row r="21" spans="1:44" s="22" customFormat="1" ht="43.5" hidden="1" x14ac:dyDescent="0.25">
      <c r="A21" s="13" t="s">
        <v>77</v>
      </c>
      <c r="B21" s="35" t="s">
        <v>181</v>
      </c>
      <c r="C21" s="23">
        <f t="shared" ref="C21:AD21" si="18">C22+C23</f>
        <v>15.080000000000002</v>
      </c>
      <c r="D21" s="23"/>
      <c r="E21" s="23">
        <f t="shared" si="18"/>
        <v>129.4813</v>
      </c>
      <c r="F21" s="23">
        <f t="shared" si="18"/>
        <v>117.17794000000001</v>
      </c>
      <c r="G21" s="23">
        <f t="shared" si="18"/>
        <v>12.30336</v>
      </c>
      <c r="H21" s="23">
        <f t="shared" si="18"/>
        <v>13.55</v>
      </c>
      <c r="I21" s="23"/>
      <c r="J21" s="23">
        <f t="shared" si="18"/>
        <v>120.5112</v>
      </c>
      <c r="K21" s="23">
        <f t="shared" si="18"/>
        <v>110.18928</v>
      </c>
      <c r="L21" s="23">
        <f t="shared" si="18"/>
        <v>10.321919999999999</v>
      </c>
      <c r="M21" s="23">
        <f t="shared" si="18"/>
        <v>28.63</v>
      </c>
      <c r="N21" s="23">
        <f t="shared" si="18"/>
        <v>249.99250000000001</v>
      </c>
      <c r="O21" s="23">
        <f t="shared" si="18"/>
        <v>227.36722000000003</v>
      </c>
      <c r="P21" s="23">
        <f t="shared" si="18"/>
        <v>22.625279999999997</v>
      </c>
      <c r="Q21" s="23">
        <f t="shared" si="18"/>
        <v>15.080000000000002</v>
      </c>
      <c r="R21" s="23"/>
      <c r="S21" s="23">
        <f t="shared" si="18"/>
        <v>135.84</v>
      </c>
      <c r="T21" s="23">
        <f t="shared" si="18"/>
        <v>122.9376</v>
      </c>
      <c r="U21" s="23">
        <f t="shared" si="18"/>
        <v>12.9024</v>
      </c>
      <c r="V21" s="23">
        <f t="shared" si="18"/>
        <v>13.55</v>
      </c>
      <c r="W21" s="23"/>
      <c r="X21" s="23">
        <f t="shared" si="18"/>
        <v>125.32730000000001</v>
      </c>
      <c r="Y21" s="23">
        <f t="shared" si="18"/>
        <v>114.58758800000001</v>
      </c>
      <c r="Z21" s="23">
        <f t="shared" si="18"/>
        <v>10.739711999999999</v>
      </c>
      <c r="AA21" s="23">
        <f t="shared" si="18"/>
        <v>28.63</v>
      </c>
      <c r="AB21" s="23">
        <f t="shared" si="18"/>
        <v>261.16730000000001</v>
      </c>
      <c r="AC21" s="23">
        <f t="shared" si="18"/>
        <v>237.52518800000001</v>
      </c>
      <c r="AD21" s="23">
        <f t="shared" si="18"/>
        <v>23.642111999999997</v>
      </c>
      <c r="AE21" s="23">
        <f t="shared" ref="AE21" si="19">AE22+AE23</f>
        <v>15.080000000000002</v>
      </c>
      <c r="AF21" s="23"/>
      <c r="AG21" s="23">
        <f t="shared" ref="AG21:AJ21" si="20">AG22+AG23</f>
        <v>141.25370000000001</v>
      </c>
      <c r="AH21" s="23">
        <f t="shared" si="20"/>
        <v>127.82906000000001</v>
      </c>
      <c r="AI21" s="23">
        <f t="shared" si="20"/>
        <v>13.42464</v>
      </c>
      <c r="AJ21" s="23">
        <f t="shared" si="20"/>
        <v>13.55</v>
      </c>
      <c r="AK21" s="23"/>
      <c r="AL21" s="23">
        <f t="shared" ref="AL21:AR21" si="21">AL22+AL23</f>
        <v>130.34859999999998</v>
      </c>
      <c r="AM21" s="23">
        <f t="shared" si="21"/>
        <v>119.17880799999998</v>
      </c>
      <c r="AN21" s="23">
        <f t="shared" si="21"/>
        <v>11.169791999999999</v>
      </c>
      <c r="AO21" s="23">
        <f t="shared" si="21"/>
        <v>28.63</v>
      </c>
      <c r="AP21" s="23">
        <f t="shared" si="21"/>
        <v>271.60230000000001</v>
      </c>
      <c r="AQ21" s="23">
        <f t="shared" si="21"/>
        <v>247.007868</v>
      </c>
      <c r="AR21" s="23">
        <f t="shared" si="21"/>
        <v>24.594431999999998</v>
      </c>
    </row>
    <row r="22" spans="1:44" hidden="1" x14ac:dyDescent="0.25">
      <c r="A22" s="15"/>
      <c r="B22" s="25" t="s">
        <v>44</v>
      </c>
      <c r="C22" s="17">
        <v>5.53</v>
      </c>
      <c r="D22" s="5">
        <v>8.01</v>
      </c>
      <c r="E22" s="5">
        <f t="shared" ref="E22:E24" si="22">C22*D22</f>
        <v>44.295299999999997</v>
      </c>
      <c r="F22" s="5">
        <f>E22-G22</f>
        <v>31.99194</v>
      </c>
      <c r="G22" s="5">
        <f>1.536*D22</f>
        <v>12.30336</v>
      </c>
      <c r="H22" s="17">
        <v>6.58</v>
      </c>
      <c r="I22" s="5">
        <v>8.4</v>
      </c>
      <c r="J22" s="5">
        <f t="shared" ref="J22:J24" si="23">H22*I22</f>
        <v>55.272000000000006</v>
      </c>
      <c r="K22" s="5">
        <f>J22-L22</f>
        <v>44.950080000000007</v>
      </c>
      <c r="L22" s="5">
        <f>1.2288*I22</f>
        <v>10.321919999999999</v>
      </c>
      <c r="M22" s="5">
        <f>C22+H22</f>
        <v>12.11</v>
      </c>
      <c r="N22" s="17">
        <f t="shared" ref="N22:P24" si="24">E22+J22</f>
        <v>99.567300000000003</v>
      </c>
      <c r="O22" s="17">
        <f t="shared" si="24"/>
        <v>76.942020000000014</v>
      </c>
      <c r="P22" s="17">
        <f t="shared" si="24"/>
        <v>22.625279999999997</v>
      </c>
      <c r="Q22" s="17">
        <f t="shared" ref="Q22:Q24" si="25">C22</f>
        <v>5.53</v>
      </c>
      <c r="R22" s="5">
        <v>8.4</v>
      </c>
      <c r="S22" s="5">
        <f t="shared" ref="S22:S24" si="26">Q22*R22</f>
        <v>46.452000000000005</v>
      </c>
      <c r="T22" s="5">
        <f>S22-U22</f>
        <v>33.549600000000005</v>
      </c>
      <c r="U22" s="5">
        <f>1.536*R22</f>
        <v>12.9024</v>
      </c>
      <c r="V22" s="17">
        <f t="shared" ref="V22:V23" si="27">H22</f>
        <v>6.58</v>
      </c>
      <c r="W22" s="5">
        <v>8.74</v>
      </c>
      <c r="X22" s="5">
        <f t="shared" ref="X22:X24" si="28">V22*W22</f>
        <v>57.5092</v>
      </c>
      <c r="Y22" s="5">
        <f>X22-Z22</f>
        <v>46.769488000000003</v>
      </c>
      <c r="Z22" s="5">
        <f>1.2288*W22</f>
        <v>10.739711999999999</v>
      </c>
      <c r="AA22" s="5">
        <f t="shared" ref="AA22:AA23" si="29">Q22+V22</f>
        <v>12.11</v>
      </c>
      <c r="AB22" s="17">
        <f t="shared" ref="AB22:AD24" si="30">S22+X22</f>
        <v>103.96120000000001</v>
      </c>
      <c r="AC22" s="17">
        <f t="shared" si="30"/>
        <v>80.319088000000008</v>
      </c>
      <c r="AD22" s="17">
        <f t="shared" si="30"/>
        <v>23.642111999999997</v>
      </c>
      <c r="AE22" s="17">
        <f t="shared" ref="AE22:AE23" si="31">C22</f>
        <v>5.53</v>
      </c>
      <c r="AF22" s="5">
        <v>8.74</v>
      </c>
      <c r="AG22" s="5">
        <f t="shared" ref="AG22:AG24" si="32">AE22*AF22</f>
        <v>48.3322</v>
      </c>
      <c r="AH22" s="5">
        <f>AG22-AI22</f>
        <v>34.907560000000004</v>
      </c>
      <c r="AI22" s="5">
        <f>1.536*AF22</f>
        <v>13.42464</v>
      </c>
      <c r="AJ22" s="17">
        <f t="shared" ref="AJ22:AJ24" si="33">H22</f>
        <v>6.58</v>
      </c>
      <c r="AK22" s="5">
        <v>9.09</v>
      </c>
      <c r="AL22" s="5">
        <f t="shared" ref="AL22:AL24" si="34">AJ22*AK22</f>
        <v>59.812199999999997</v>
      </c>
      <c r="AM22" s="5">
        <f>AL22-AN22</f>
        <v>48.642407999999996</v>
      </c>
      <c r="AN22" s="5">
        <f>1.2288*AK22</f>
        <v>11.169791999999999</v>
      </c>
      <c r="AO22" s="5">
        <f t="shared" ref="AO22:AO24" si="35">AE22+AJ22</f>
        <v>12.11</v>
      </c>
      <c r="AP22" s="17">
        <f t="shared" ref="AP22:AP24" si="36">AG22+AL22</f>
        <v>108.14439999999999</v>
      </c>
      <c r="AQ22" s="17">
        <f t="shared" ref="AQ22:AQ24" si="37">AH22+AM22</f>
        <v>83.549968000000007</v>
      </c>
      <c r="AR22" s="17">
        <f t="shared" ref="AR22:AR24" si="38">AI22+AN22</f>
        <v>24.594431999999998</v>
      </c>
    </row>
    <row r="23" spans="1:44" hidden="1" x14ac:dyDescent="0.25">
      <c r="A23" s="15"/>
      <c r="B23" s="25" t="s">
        <v>45</v>
      </c>
      <c r="C23" s="17">
        <v>9.5500000000000007</v>
      </c>
      <c r="D23" s="5">
        <v>8.92</v>
      </c>
      <c r="E23" s="5">
        <f t="shared" si="22"/>
        <v>85.186000000000007</v>
      </c>
      <c r="F23" s="5">
        <f>E23-G23</f>
        <v>85.186000000000007</v>
      </c>
      <c r="G23" s="5"/>
      <c r="H23" s="17">
        <v>6.97</v>
      </c>
      <c r="I23" s="5">
        <v>9.36</v>
      </c>
      <c r="J23" s="5">
        <f t="shared" si="23"/>
        <v>65.239199999999997</v>
      </c>
      <c r="K23" s="5">
        <f>J23-L23</f>
        <v>65.239199999999997</v>
      </c>
      <c r="L23" s="5"/>
      <c r="M23" s="5">
        <f>C23+H23</f>
        <v>16.52</v>
      </c>
      <c r="N23" s="17">
        <f t="shared" si="24"/>
        <v>150.42520000000002</v>
      </c>
      <c r="O23" s="17">
        <f t="shared" si="24"/>
        <v>150.42520000000002</v>
      </c>
      <c r="P23" s="17">
        <f t="shared" si="24"/>
        <v>0</v>
      </c>
      <c r="Q23" s="17">
        <f t="shared" si="25"/>
        <v>9.5500000000000007</v>
      </c>
      <c r="R23" s="5">
        <v>9.36</v>
      </c>
      <c r="S23" s="5">
        <f t="shared" si="26"/>
        <v>89.388000000000005</v>
      </c>
      <c r="T23" s="5">
        <f>S23-U23</f>
        <v>89.388000000000005</v>
      </c>
      <c r="U23" s="5"/>
      <c r="V23" s="17">
        <f t="shared" si="27"/>
        <v>6.97</v>
      </c>
      <c r="W23" s="5">
        <v>9.73</v>
      </c>
      <c r="X23" s="5">
        <f t="shared" si="28"/>
        <v>67.818100000000001</v>
      </c>
      <c r="Y23" s="5">
        <f>X23-Z23</f>
        <v>67.818100000000001</v>
      </c>
      <c r="Z23" s="5"/>
      <c r="AA23" s="5">
        <f t="shared" si="29"/>
        <v>16.52</v>
      </c>
      <c r="AB23" s="17">
        <f t="shared" si="30"/>
        <v>157.20609999999999</v>
      </c>
      <c r="AC23" s="17">
        <f t="shared" si="30"/>
        <v>157.20609999999999</v>
      </c>
      <c r="AD23" s="17">
        <f t="shared" si="30"/>
        <v>0</v>
      </c>
      <c r="AE23" s="17">
        <f t="shared" si="31"/>
        <v>9.5500000000000007</v>
      </c>
      <c r="AF23" s="5">
        <v>9.73</v>
      </c>
      <c r="AG23" s="5">
        <f t="shared" si="32"/>
        <v>92.921500000000009</v>
      </c>
      <c r="AH23" s="5">
        <f>AG23-AI23</f>
        <v>92.921500000000009</v>
      </c>
      <c r="AI23" s="5"/>
      <c r="AJ23" s="17">
        <f t="shared" si="33"/>
        <v>6.97</v>
      </c>
      <c r="AK23" s="5">
        <v>10.119999999999999</v>
      </c>
      <c r="AL23" s="5">
        <f t="shared" si="34"/>
        <v>70.536399999999986</v>
      </c>
      <c r="AM23" s="5">
        <f>AL23-AN23</f>
        <v>70.536399999999986</v>
      </c>
      <c r="AN23" s="5"/>
      <c r="AO23" s="5">
        <f t="shared" si="35"/>
        <v>16.52</v>
      </c>
      <c r="AP23" s="17">
        <f t="shared" si="36"/>
        <v>163.4579</v>
      </c>
      <c r="AQ23" s="17">
        <f t="shared" si="37"/>
        <v>163.4579</v>
      </c>
      <c r="AR23" s="17">
        <f t="shared" si="38"/>
        <v>0</v>
      </c>
    </row>
    <row r="24" spans="1:44" s="22" customFormat="1" ht="31.5" hidden="1" x14ac:dyDescent="0.25">
      <c r="A24" s="13" t="s">
        <v>78</v>
      </c>
      <c r="B24" s="20" t="s">
        <v>182</v>
      </c>
      <c r="C24" s="21">
        <v>8.86</v>
      </c>
      <c r="D24" s="5">
        <v>8.92</v>
      </c>
      <c r="E24" s="4">
        <f t="shared" si="22"/>
        <v>79.031199999999998</v>
      </c>
      <c r="F24" s="4">
        <f>E24-G24</f>
        <v>79.031199999999998</v>
      </c>
      <c r="G24" s="4"/>
      <c r="H24" s="21">
        <v>7.05</v>
      </c>
      <c r="I24" s="5">
        <v>9.36</v>
      </c>
      <c r="J24" s="4">
        <f t="shared" si="23"/>
        <v>65.988</v>
      </c>
      <c r="K24" s="4">
        <f>J24-L24</f>
        <v>65.988</v>
      </c>
      <c r="L24" s="4"/>
      <c r="M24" s="4">
        <f>C24+H24</f>
        <v>15.91</v>
      </c>
      <c r="N24" s="21">
        <f t="shared" si="24"/>
        <v>145.01920000000001</v>
      </c>
      <c r="O24" s="21">
        <f t="shared" si="24"/>
        <v>145.01920000000001</v>
      </c>
      <c r="P24" s="21">
        <f t="shared" si="24"/>
        <v>0</v>
      </c>
      <c r="Q24" s="21">
        <f t="shared" si="25"/>
        <v>8.86</v>
      </c>
      <c r="R24" s="5">
        <v>9.36</v>
      </c>
      <c r="S24" s="4">
        <f t="shared" si="26"/>
        <v>82.929599999999994</v>
      </c>
      <c r="T24" s="4">
        <f>S24-U24</f>
        <v>82.929599999999994</v>
      </c>
      <c r="U24" s="4"/>
      <c r="V24" s="21">
        <f>H24</f>
        <v>7.05</v>
      </c>
      <c r="W24" s="5">
        <v>9.73</v>
      </c>
      <c r="X24" s="4">
        <f t="shared" si="28"/>
        <v>68.596500000000006</v>
      </c>
      <c r="Y24" s="4">
        <f>X24-Z24</f>
        <v>68.596500000000006</v>
      </c>
      <c r="Z24" s="4"/>
      <c r="AA24" s="4">
        <f>Q24+V24</f>
        <v>15.91</v>
      </c>
      <c r="AB24" s="21">
        <f t="shared" si="30"/>
        <v>151.52609999999999</v>
      </c>
      <c r="AC24" s="21">
        <f t="shared" si="30"/>
        <v>151.52609999999999</v>
      </c>
      <c r="AD24" s="21">
        <f t="shared" si="30"/>
        <v>0</v>
      </c>
      <c r="AE24" s="21">
        <f>C24</f>
        <v>8.86</v>
      </c>
      <c r="AF24" s="5">
        <v>9.73</v>
      </c>
      <c r="AG24" s="4">
        <f t="shared" si="32"/>
        <v>86.207799999999992</v>
      </c>
      <c r="AH24" s="4">
        <f>AG24-AI24</f>
        <v>86.207799999999992</v>
      </c>
      <c r="AI24" s="4"/>
      <c r="AJ24" s="21">
        <f t="shared" si="33"/>
        <v>7.05</v>
      </c>
      <c r="AK24" s="5">
        <v>10.119999999999999</v>
      </c>
      <c r="AL24" s="4">
        <f t="shared" si="34"/>
        <v>71.345999999999989</v>
      </c>
      <c r="AM24" s="4">
        <f>AL24-AN24</f>
        <v>71.345999999999989</v>
      </c>
      <c r="AN24" s="4"/>
      <c r="AO24" s="4">
        <f t="shared" si="35"/>
        <v>15.91</v>
      </c>
      <c r="AP24" s="21">
        <f t="shared" si="36"/>
        <v>157.55379999999997</v>
      </c>
      <c r="AQ24" s="21">
        <f t="shared" si="37"/>
        <v>157.55379999999997</v>
      </c>
      <c r="AR24" s="21">
        <f t="shared" si="38"/>
        <v>0</v>
      </c>
    </row>
    <row r="25" spans="1:44" s="22" customFormat="1" ht="47.25" hidden="1" x14ac:dyDescent="0.25">
      <c r="A25" s="13" t="s">
        <v>72</v>
      </c>
      <c r="B25" s="20" t="s">
        <v>46</v>
      </c>
      <c r="C25" s="23">
        <f t="shared" ref="C25:AD25" si="39">C26+C27</f>
        <v>51.99</v>
      </c>
      <c r="D25" s="23"/>
      <c r="E25" s="23">
        <f t="shared" si="39"/>
        <v>432.71980000000002</v>
      </c>
      <c r="F25" s="23">
        <f t="shared" si="39"/>
        <v>397.70809000000003</v>
      </c>
      <c r="G25" s="23">
        <f t="shared" si="39"/>
        <v>35.011710000000001</v>
      </c>
      <c r="H25" s="23">
        <f t="shared" si="39"/>
        <v>55.980000000000004</v>
      </c>
      <c r="I25" s="23"/>
      <c r="J25" s="23">
        <f t="shared" si="39"/>
        <v>487.7328</v>
      </c>
      <c r="K25" s="23">
        <f t="shared" si="39"/>
        <v>446.0856</v>
      </c>
      <c r="L25" s="23">
        <f t="shared" si="39"/>
        <v>41.647200000000005</v>
      </c>
      <c r="M25" s="23">
        <f t="shared" si="39"/>
        <v>107.97</v>
      </c>
      <c r="N25" s="23">
        <f t="shared" si="39"/>
        <v>920.45259999999996</v>
      </c>
      <c r="O25" s="23">
        <f t="shared" si="39"/>
        <v>843.79369000000008</v>
      </c>
      <c r="P25" s="23">
        <f t="shared" si="39"/>
        <v>76.658910000000006</v>
      </c>
      <c r="Q25" s="23">
        <f t="shared" si="39"/>
        <v>51.99</v>
      </c>
      <c r="R25" s="23"/>
      <c r="S25" s="23">
        <f t="shared" si="39"/>
        <v>453.8904</v>
      </c>
      <c r="T25" s="23">
        <f t="shared" si="39"/>
        <v>417.17399999999998</v>
      </c>
      <c r="U25" s="23">
        <f t="shared" si="39"/>
        <v>36.716400000000007</v>
      </c>
      <c r="V25" s="23">
        <f t="shared" si="39"/>
        <v>55.980000000000004</v>
      </c>
      <c r="W25" s="23"/>
      <c r="X25" s="23">
        <f t="shared" si="39"/>
        <v>507.31290000000001</v>
      </c>
      <c r="Y25" s="23">
        <f t="shared" si="39"/>
        <v>463.97998000000001</v>
      </c>
      <c r="Z25" s="23">
        <f t="shared" si="39"/>
        <v>43.332920000000001</v>
      </c>
      <c r="AA25" s="23">
        <f t="shared" si="39"/>
        <v>107.97</v>
      </c>
      <c r="AB25" s="23">
        <f t="shared" si="39"/>
        <v>961.20330000000001</v>
      </c>
      <c r="AC25" s="23">
        <f t="shared" si="39"/>
        <v>881.15397999999993</v>
      </c>
      <c r="AD25" s="23">
        <f t="shared" si="39"/>
        <v>80.049320000000009</v>
      </c>
      <c r="AE25" s="23">
        <f t="shared" ref="AE25" si="40">AE26+AE27</f>
        <v>51.99</v>
      </c>
      <c r="AF25" s="23"/>
      <c r="AG25" s="23">
        <f t="shared" ref="AG25:AJ25" si="41">AG26+AG27</f>
        <v>472.1037</v>
      </c>
      <c r="AH25" s="23">
        <f t="shared" si="41"/>
        <v>433.90116</v>
      </c>
      <c r="AI25" s="23">
        <f t="shared" si="41"/>
        <v>38.202540000000006</v>
      </c>
      <c r="AJ25" s="23">
        <f t="shared" si="41"/>
        <v>55.980000000000004</v>
      </c>
      <c r="AK25" s="23"/>
      <c r="AL25" s="23">
        <f t="shared" ref="AL25:AR25" si="42">AL26+AL27</f>
        <v>527.63509999999997</v>
      </c>
      <c r="AM25" s="23">
        <f t="shared" si="42"/>
        <v>482.56687999999997</v>
      </c>
      <c r="AN25" s="23">
        <f t="shared" si="42"/>
        <v>45.068220000000004</v>
      </c>
      <c r="AO25" s="23">
        <f t="shared" si="42"/>
        <v>107.97</v>
      </c>
      <c r="AP25" s="23">
        <f t="shared" si="42"/>
        <v>999.73879999999986</v>
      </c>
      <c r="AQ25" s="23">
        <f t="shared" si="42"/>
        <v>916.46803999999997</v>
      </c>
      <c r="AR25" s="23">
        <f t="shared" si="42"/>
        <v>83.27076000000001</v>
      </c>
    </row>
    <row r="26" spans="1:44" hidden="1" x14ac:dyDescent="0.25">
      <c r="A26" s="33"/>
      <c r="B26" s="25" t="s">
        <v>44</v>
      </c>
      <c r="C26" s="17">
        <v>34.1</v>
      </c>
      <c r="D26" s="5">
        <v>8.01</v>
      </c>
      <c r="E26" s="5">
        <f t="shared" ref="E26:E27" si="43">C26*D26</f>
        <v>273.14100000000002</v>
      </c>
      <c r="F26" s="5">
        <f>E26-G26</f>
        <v>238.12929000000003</v>
      </c>
      <c r="G26" s="5">
        <f>4.371*D26</f>
        <v>35.011710000000001</v>
      </c>
      <c r="H26" s="17">
        <v>37.75</v>
      </c>
      <c r="I26" s="5">
        <v>8.4</v>
      </c>
      <c r="J26" s="5">
        <f t="shared" ref="J26:J27" si="44">H26*I26</f>
        <v>317.10000000000002</v>
      </c>
      <c r="K26" s="5">
        <f>J26-L26</f>
        <v>275.45280000000002</v>
      </c>
      <c r="L26" s="5">
        <f>4.958*I26</f>
        <v>41.647200000000005</v>
      </c>
      <c r="M26" s="5">
        <f>C26+H26</f>
        <v>71.849999999999994</v>
      </c>
      <c r="N26" s="17">
        <f t="shared" ref="N26:P27" si="45">E26+J26</f>
        <v>590.24099999999999</v>
      </c>
      <c r="O26" s="17">
        <f t="shared" si="45"/>
        <v>513.58209000000011</v>
      </c>
      <c r="P26" s="17">
        <f t="shared" si="45"/>
        <v>76.658910000000006</v>
      </c>
      <c r="Q26" s="17">
        <f t="shared" ref="Q26:Q27" si="46">C26</f>
        <v>34.1</v>
      </c>
      <c r="R26" s="5">
        <v>8.4</v>
      </c>
      <c r="S26" s="5">
        <f t="shared" ref="S26:S27" si="47">Q26*R26</f>
        <v>286.44</v>
      </c>
      <c r="T26" s="5">
        <f>S26-U26</f>
        <v>249.72359999999998</v>
      </c>
      <c r="U26" s="5">
        <f>4.371*R26</f>
        <v>36.716400000000007</v>
      </c>
      <c r="V26" s="17">
        <f t="shared" ref="V26:V27" si="48">H26</f>
        <v>37.75</v>
      </c>
      <c r="W26" s="5">
        <v>8.74</v>
      </c>
      <c r="X26" s="5">
        <f t="shared" ref="X26:X27" si="49">V26*W26</f>
        <v>329.935</v>
      </c>
      <c r="Y26" s="5">
        <f>X26-Z26</f>
        <v>286.60208</v>
      </c>
      <c r="Z26" s="5">
        <f>4.958*W26</f>
        <v>43.332920000000001</v>
      </c>
      <c r="AA26" s="5">
        <f t="shared" ref="AA26:AA27" si="50">Q26+V26</f>
        <v>71.849999999999994</v>
      </c>
      <c r="AB26" s="17">
        <f t="shared" ref="AB26:AD27" si="51">S26+X26</f>
        <v>616.375</v>
      </c>
      <c r="AC26" s="17">
        <f t="shared" si="51"/>
        <v>536.32567999999992</v>
      </c>
      <c r="AD26" s="17">
        <f t="shared" si="51"/>
        <v>80.049320000000009</v>
      </c>
      <c r="AE26" s="17">
        <f t="shared" ref="AE26:AE27" si="52">C26</f>
        <v>34.1</v>
      </c>
      <c r="AF26" s="5">
        <v>8.74</v>
      </c>
      <c r="AG26" s="5">
        <f t="shared" ref="AG26:AG27" si="53">AE26*AF26</f>
        <v>298.03399999999999</v>
      </c>
      <c r="AH26" s="5">
        <f>AG26-AI26</f>
        <v>259.83145999999999</v>
      </c>
      <c r="AI26" s="5">
        <f>4.371*AF26</f>
        <v>38.202540000000006</v>
      </c>
      <c r="AJ26" s="17">
        <f t="shared" ref="AJ26:AJ27" si="54">H26</f>
        <v>37.75</v>
      </c>
      <c r="AK26" s="5">
        <v>9.09</v>
      </c>
      <c r="AL26" s="5">
        <f t="shared" ref="AL26:AL27" si="55">AJ26*AK26</f>
        <v>343.14749999999998</v>
      </c>
      <c r="AM26" s="5">
        <f>AL26-AN26</f>
        <v>298.07927999999998</v>
      </c>
      <c r="AN26" s="5">
        <f>4.958*AK26</f>
        <v>45.068220000000004</v>
      </c>
      <c r="AO26" s="5">
        <f t="shared" ref="AO26:AO27" si="56">AE26+AJ26</f>
        <v>71.849999999999994</v>
      </c>
      <c r="AP26" s="17">
        <f t="shared" ref="AP26:AP27" si="57">AG26+AL26</f>
        <v>641.18149999999991</v>
      </c>
      <c r="AQ26" s="17">
        <f t="shared" ref="AQ26:AQ27" si="58">AH26+AM26</f>
        <v>557.91074000000003</v>
      </c>
      <c r="AR26" s="17">
        <f t="shared" ref="AR26:AR27" si="59">AI26+AN26</f>
        <v>83.27076000000001</v>
      </c>
    </row>
    <row r="27" spans="1:44" hidden="1" x14ac:dyDescent="0.25">
      <c r="A27" s="33"/>
      <c r="B27" s="25" t="s">
        <v>45</v>
      </c>
      <c r="C27" s="17">
        <v>17.89</v>
      </c>
      <c r="D27" s="5">
        <v>8.92</v>
      </c>
      <c r="E27" s="5">
        <f t="shared" si="43"/>
        <v>159.5788</v>
      </c>
      <c r="F27" s="5">
        <f>E27-G27</f>
        <v>159.5788</v>
      </c>
      <c r="G27" s="5"/>
      <c r="H27" s="17">
        <v>18.23</v>
      </c>
      <c r="I27" s="5">
        <v>9.36</v>
      </c>
      <c r="J27" s="5">
        <f t="shared" si="44"/>
        <v>170.6328</v>
      </c>
      <c r="K27" s="5">
        <f>J27-L27</f>
        <v>170.6328</v>
      </c>
      <c r="L27" s="5"/>
      <c r="M27" s="5">
        <f>C27+H27</f>
        <v>36.120000000000005</v>
      </c>
      <c r="N27" s="17">
        <f t="shared" si="45"/>
        <v>330.21159999999998</v>
      </c>
      <c r="O27" s="17">
        <f t="shared" si="45"/>
        <v>330.21159999999998</v>
      </c>
      <c r="P27" s="17">
        <f t="shared" si="45"/>
        <v>0</v>
      </c>
      <c r="Q27" s="17">
        <f t="shared" si="46"/>
        <v>17.89</v>
      </c>
      <c r="R27" s="5">
        <v>9.36</v>
      </c>
      <c r="S27" s="5">
        <f t="shared" si="47"/>
        <v>167.4504</v>
      </c>
      <c r="T27" s="5">
        <f>S27-U27</f>
        <v>167.4504</v>
      </c>
      <c r="U27" s="5"/>
      <c r="V27" s="17">
        <f t="shared" si="48"/>
        <v>18.23</v>
      </c>
      <c r="W27" s="5">
        <v>9.73</v>
      </c>
      <c r="X27" s="5">
        <f t="shared" si="49"/>
        <v>177.37790000000001</v>
      </c>
      <c r="Y27" s="5">
        <f>X27-Z27</f>
        <v>177.37790000000001</v>
      </c>
      <c r="Z27" s="5"/>
      <c r="AA27" s="5">
        <f t="shared" si="50"/>
        <v>36.120000000000005</v>
      </c>
      <c r="AB27" s="17">
        <f t="shared" si="51"/>
        <v>344.82830000000001</v>
      </c>
      <c r="AC27" s="17">
        <f t="shared" si="51"/>
        <v>344.82830000000001</v>
      </c>
      <c r="AD27" s="17">
        <f t="shared" si="51"/>
        <v>0</v>
      </c>
      <c r="AE27" s="17">
        <f t="shared" si="52"/>
        <v>17.89</v>
      </c>
      <c r="AF27" s="5">
        <v>9.73</v>
      </c>
      <c r="AG27" s="5">
        <f t="shared" si="53"/>
        <v>174.06970000000001</v>
      </c>
      <c r="AH27" s="5">
        <f>AG27-AI27</f>
        <v>174.06970000000001</v>
      </c>
      <c r="AI27" s="5"/>
      <c r="AJ27" s="17">
        <f t="shared" si="54"/>
        <v>18.23</v>
      </c>
      <c r="AK27" s="5">
        <v>10.119999999999999</v>
      </c>
      <c r="AL27" s="5">
        <f t="shared" si="55"/>
        <v>184.48759999999999</v>
      </c>
      <c r="AM27" s="5">
        <f>AL27-AN27</f>
        <v>184.48759999999999</v>
      </c>
      <c r="AN27" s="5"/>
      <c r="AO27" s="5">
        <f t="shared" si="56"/>
        <v>36.120000000000005</v>
      </c>
      <c r="AP27" s="17">
        <f t="shared" si="57"/>
        <v>358.5573</v>
      </c>
      <c r="AQ27" s="17">
        <f t="shared" si="58"/>
        <v>358.5573</v>
      </c>
      <c r="AR27" s="17">
        <f t="shared" si="59"/>
        <v>0</v>
      </c>
    </row>
    <row r="28" spans="1:44" s="22" customFormat="1" ht="31.5" hidden="1" x14ac:dyDescent="0.25">
      <c r="A28" s="3" t="s">
        <v>73</v>
      </c>
      <c r="B28" s="20" t="s">
        <v>183</v>
      </c>
      <c r="C28" s="23">
        <f t="shared" ref="C28:AD28" si="60">C29+C30</f>
        <v>28.497</v>
      </c>
      <c r="D28" s="23"/>
      <c r="E28" s="23">
        <f t="shared" si="60"/>
        <v>240.79804000000001</v>
      </c>
      <c r="F28" s="23">
        <f t="shared" si="60"/>
        <v>240.79804000000001</v>
      </c>
      <c r="G28" s="23">
        <f t="shared" si="60"/>
        <v>0</v>
      </c>
      <c r="H28" s="23">
        <f t="shared" si="60"/>
        <v>31.99</v>
      </c>
      <c r="I28" s="23"/>
      <c r="J28" s="23">
        <f t="shared" si="60"/>
        <v>280.35599999999999</v>
      </c>
      <c r="K28" s="23">
        <f t="shared" si="60"/>
        <v>280.35599999999999</v>
      </c>
      <c r="L28" s="23">
        <f t="shared" si="60"/>
        <v>0</v>
      </c>
      <c r="M28" s="23">
        <f t="shared" si="60"/>
        <v>60.487000000000002</v>
      </c>
      <c r="N28" s="23">
        <f t="shared" si="60"/>
        <v>521.1540399999999</v>
      </c>
      <c r="O28" s="23">
        <f t="shared" si="60"/>
        <v>521.1540399999999</v>
      </c>
      <c r="P28" s="23">
        <f t="shared" si="60"/>
        <v>0</v>
      </c>
      <c r="Q28" s="23">
        <f t="shared" si="60"/>
        <v>28.497</v>
      </c>
      <c r="R28" s="23"/>
      <c r="S28" s="23">
        <f t="shared" si="60"/>
        <v>252.60071999999997</v>
      </c>
      <c r="T28" s="23">
        <f t="shared" si="60"/>
        <v>252.60071999999997</v>
      </c>
      <c r="U28" s="23">
        <f t="shared" si="60"/>
        <v>0</v>
      </c>
      <c r="V28" s="23">
        <f t="shared" si="60"/>
        <v>31.99</v>
      </c>
      <c r="W28" s="23"/>
      <c r="X28" s="23">
        <f t="shared" si="60"/>
        <v>291.59634999999997</v>
      </c>
      <c r="Y28" s="23">
        <f t="shared" si="60"/>
        <v>291.59634999999997</v>
      </c>
      <c r="Z28" s="23">
        <f t="shared" si="60"/>
        <v>0</v>
      </c>
      <c r="AA28" s="23">
        <f t="shared" si="60"/>
        <v>60.487000000000002</v>
      </c>
      <c r="AB28" s="23">
        <f t="shared" si="60"/>
        <v>544.19706999999994</v>
      </c>
      <c r="AC28" s="23">
        <f t="shared" si="60"/>
        <v>544.19706999999994</v>
      </c>
      <c r="AD28" s="23">
        <f t="shared" si="60"/>
        <v>0</v>
      </c>
      <c r="AE28" s="23">
        <f t="shared" ref="AE28" si="61">AE29+AE30</f>
        <v>28.497</v>
      </c>
      <c r="AF28" s="23"/>
      <c r="AG28" s="23">
        <f t="shared" ref="AG28:AJ28" si="62">AG29+AG30</f>
        <v>262.70301000000001</v>
      </c>
      <c r="AH28" s="23">
        <f t="shared" si="62"/>
        <v>262.70301000000001</v>
      </c>
      <c r="AI28" s="23">
        <f t="shared" si="62"/>
        <v>0</v>
      </c>
      <c r="AJ28" s="23">
        <f t="shared" si="62"/>
        <v>31.99</v>
      </c>
      <c r="AK28" s="23"/>
      <c r="AL28" s="23">
        <f t="shared" ref="AL28:AR28" si="63">AL29+AL30</f>
        <v>303.27784999999994</v>
      </c>
      <c r="AM28" s="23">
        <f t="shared" si="63"/>
        <v>303.27784999999994</v>
      </c>
      <c r="AN28" s="23">
        <f t="shared" si="63"/>
        <v>0</v>
      </c>
      <c r="AO28" s="23">
        <f t="shared" si="63"/>
        <v>60.487000000000002</v>
      </c>
      <c r="AP28" s="23">
        <f t="shared" si="63"/>
        <v>565.98085999999989</v>
      </c>
      <c r="AQ28" s="23">
        <f t="shared" si="63"/>
        <v>565.98085999999989</v>
      </c>
      <c r="AR28" s="23">
        <f t="shared" si="63"/>
        <v>0</v>
      </c>
    </row>
    <row r="29" spans="1:44" hidden="1" x14ac:dyDescent="0.25">
      <c r="A29" s="33"/>
      <c r="B29" s="25" t="s">
        <v>44</v>
      </c>
      <c r="C29" s="17">
        <v>14.72</v>
      </c>
      <c r="D29" s="5">
        <v>8.01</v>
      </c>
      <c r="E29" s="5">
        <f t="shared" ref="E29:E30" si="64">C29*D29</f>
        <v>117.9072</v>
      </c>
      <c r="F29" s="5">
        <f>E29-G29</f>
        <v>117.9072</v>
      </c>
      <c r="G29" s="5"/>
      <c r="H29" s="17">
        <v>19.864999999999998</v>
      </c>
      <c r="I29" s="5">
        <v>8.4</v>
      </c>
      <c r="J29" s="5">
        <f t="shared" ref="J29:J30" si="65">H29*I29</f>
        <v>166.86599999999999</v>
      </c>
      <c r="K29" s="5">
        <f>J29-L29</f>
        <v>166.86599999999999</v>
      </c>
      <c r="L29" s="5"/>
      <c r="M29" s="5">
        <f>C29+H29</f>
        <v>34.585000000000001</v>
      </c>
      <c r="N29" s="17">
        <f t="shared" ref="N29:P30" si="66">E29+J29</f>
        <v>284.77319999999997</v>
      </c>
      <c r="O29" s="17">
        <f t="shared" si="66"/>
        <v>284.77319999999997</v>
      </c>
      <c r="P29" s="17">
        <f t="shared" si="66"/>
        <v>0</v>
      </c>
      <c r="Q29" s="17">
        <f t="shared" ref="Q29:Q30" si="67">C29</f>
        <v>14.72</v>
      </c>
      <c r="R29" s="5">
        <v>8.4</v>
      </c>
      <c r="S29" s="5">
        <f t="shared" ref="S29:S30" si="68">Q29*R29</f>
        <v>123.64800000000001</v>
      </c>
      <c r="T29" s="5">
        <f>S29-U29</f>
        <v>123.64800000000001</v>
      </c>
      <c r="U29" s="5"/>
      <c r="V29" s="17">
        <f t="shared" ref="V29:V30" si="69">H29</f>
        <v>19.864999999999998</v>
      </c>
      <c r="W29" s="5">
        <v>8.74</v>
      </c>
      <c r="X29" s="5">
        <f t="shared" ref="X29:X30" si="70">V29*W29</f>
        <v>173.62009999999998</v>
      </c>
      <c r="Y29" s="5">
        <f>X29-Z29</f>
        <v>173.62009999999998</v>
      </c>
      <c r="Z29" s="5"/>
      <c r="AA29" s="5">
        <f t="shared" ref="AA29:AA30" si="71">Q29+V29</f>
        <v>34.585000000000001</v>
      </c>
      <c r="AB29" s="17">
        <f t="shared" ref="AB29:AD30" si="72">S29+X29</f>
        <v>297.2681</v>
      </c>
      <c r="AC29" s="17">
        <f t="shared" si="72"/>
        <v>297.2681</v>
      </c>
      <c r="AD29" s="17">
        <f t="shared" si="72"/>
        <v>0</v>
      </c>
      <c r="AE29" s="17">
        <f t="shared" ref="AE29:AE30" si="73">C29</f>
        <v>14.72</v>
      </c>
      <c r="AF29" s="5">
        <v>8.74</v>
      </c>
      <c r="AG29" s="5">
        <f t="shared" ref="AG29:AG30" si="74">AE29*AF29</f>
        <v>128.65280000000001</v>
      </c>
      <c r="AH29" s="5">
        <f>AG29-AI29</f>
        <v>128.65280000000001</v>
      </c>
      <c r="AI29" s="5"/>
      <c r="AJ29" s="17">
        <f t="shared" ref="AJ29:AJ30" si="75">H29</f>
        <v>19.864999999999998</v>
      </c>
      <c r="AK29" s="5">
        <v>9.09</v>
      </c>
      <c r="AL29" s="5">
        <f t="shared" ref="AL29:AL30" si="76">AJ29*AK29</f>
        <v>180.57284999999999</v>
      </c>
      <c r="AM29" s="5">
        <f>AL29-AN29</f>
        <v>180.57284999999999</v>
      </c>
      <c r="AN29" s="5"/>
      <c r="AO29" s="5">
        <f t="shared" ref="AO29:AO30" si="77">AE29+AJ29</f>
        <v>34.585000000000001</v>
      </c>
      <c r="AP29" s="17">
        <f t="shared" ref="AP29:AP30" si="78">AG29+AL29</f>
        <v>309.22564999999997</v>
      </c>
      <c r="AQ29" s="17">
        <f t="shared" ref="AQ29:AQ30" si="79">AH29+AM29</f>
        <v>309.22564999999997</v>
      </c>
      <c r="AR29" s="17">
        <f t="shared" ref="AR29:AR30" si="80">AI29+AN29</f>
        <v>0</v>
      </c>
    </row>
    <row r="30" spans="1:44" hidden="1" x14ac:dyDescent="0.25">
      <c r="A30" s="33"/>
      <c r="B30" s="25" t="s">
        <v>45</v>
      </c>
      <c r="C30" s="17">
        <v>13.776999999999999</v>
      </c>
      <c r="D30" s="5">
        <v>8.92</v>
      </c>
      <c r="E30" s="5">
        <f t="shared" si="64"/>
        <v>122.89084</v>
      </c>
      <c r="F30" s="5">
        <f>E30-G30</f>
        <v>122.89084</v>
      </c>
      <c r="G30" s="5"/>
      <c r="H30" s="17">
        <v>12.125</v>
      </c>
      <c r="I30" s="5">
        <v>9.36</v>
      </c>
      <c r="J30" s="5">
        <f t="shared" si="65"/>
        <v>113.49</v>
      </c>
      <c r="K30" s="5">
        <f>J30-L30</f>
        <v>113.49</v>
      </c>
      <c r="L30" s="5"/>
      <c r="M30" s="5">
        <f>C30+H30</f>
        <v>25.902000000000001</v>
      </c>
      <c r="N30" s="17">
        <f t="shared" si="66"/>
        <v>236.38083999999998</v>
      </c>
      <c r="O30" s="17">
        <f t="shared" si="66"/>
        <v>236.38083999999998</v>
      </c>
      <c r="P30" s="17">
        <f t="shared" si="66"/>
        <v>0</v>
      </c>
      <c r="Q30" s="17">
        <f t="shared" si="67"/>
        <v>13.776999999999999</v>
      </c>
      <c r="R30" s="5">
        <v>9.36</v>
      </c>
      <c r="S30" s="5">
        <f t="shared" si="68"/>
        <v>128.95271999999997</v>
      </c>
      <c r="T30" s="5">
        <f>S30-U30</f>
        <v>128.95271999999997</v>
      </c>
      <c r="U30" s="5"/>
      <c r="V30" s="17">
        <f t="shared" si="69"/>
        <v>12.125</v>
      </c>
      <c r="W30" s="5">
        <v>9.73</v>
      </c>
      <c r="X30" s="5">
        <f t="shared" si="70"/>
        <v>117.97625000000001</v>
      </c>
      <c r="Y30" s="5">
        <f>X30-Z30</f>
        <v>117.97625000000001</v>
      </c>
      <c r="Z30" s="5"/>
      <c r="AA30" s="5">
        <f t="shared" si="71"/>
        <v>25.902000000000001</v>
      </c>
      <c r="AB30" s="17">
        <f t="shared" si="72"/>
        <v>246.92896999999999</v>
      </c>
      <c r="AC30" s="17">
        <f t="shared" si="72"/>
        <v>246.92896999999999</v>
      </c>
      <c r="AD30" s="17">
        <f t="shared" si="72"/>
        <v>0</v>
      </c>
      <c r="AE30" s="17">
        <f t="shared" si="73"/>
        <v>13.776999999999999</v>
      </c>
      <c r="AF30" s="5">
        <v>9.73</v>
      </c>
      <c r="AG30" s="5">
        <f t="shared" si="74"/>
        <v>134.05020999999999</v>
      </c>
      <c r="AH30" s="5">
        <f>AG30-AI30</f>
        <v>134.05020999999999</v>
      </c>
      <c r="AI30" s="5"/>
      <c r="AJ30" s="17">
        <f t="shared" si="75"/>
        <v>12.125</v>
      </c>
      <c r="AK30" s="5">
        <v>10.119999999999999</v>
      </c>
      <c r="AL30" s="5">
        <f t="shared" si="76"/>
        <v>122.70499999999998</v>
      </c>
      <c r="AM30" s="5">
        <f>AL30-AN30</f>
        <v>122.70499999999998</v>
      </c>
      <c r="AN30" s="5"/>
      <c r="AO30" s="5">
        <f t="shared" si="77"/>
        <v>25.902000000000001</v>
      </c>
      <c r="AP30" s="17">
        <f t="shared" si="78"/>
        <v>256.75520999999998</v>
      </c>
      <c r="AQ30" s="17">
        <f t="shared" si="79"/>
        <v>256.75520999999998</v>
      </c>
      <c r="AR30" s="17">
        <f t="shared" si="80"/>
        <v>0</v>
      </c>
    </row>
    <row r="31" spans="1:44" s="22" customFormat="1" ht="31.5" hidden="1" x14ac:dyDescent="0.25">
      <c r="A31" s="3" t="s">
        <v>74</v>
      </c>
      <c r="B31" s="20" t="s">
        <v>43</v>
      </c>
      <c r="C31" s="4">
        <f t="shared" ref="C31:AD31" si="81">SUM(C32:C36)</f>
        <v>876.93999999999994</v>
      </c>
      <c r="D31" s="4"/>
      <c r="E31" s="4">
        <f t="shared" si="81"/>
        <v>7211.6219999999994</v>
      </c>
      <c r="F31" s="4">
        <f t="shared" si="81"/>
        <v>5179.7506400000002</v>
      </c>
      <c r="G31" s="4">
        <f t="shared" si="81"/>
        <v>2031.8713600000001</v>
      </c>
      <c r="H31" s="4">
        <f t="shared" si="81"/>
        <v>888.79</v>
      </c>
      <c r="I31" s="4"/>
      <c r="J31" s="4">
        <f t="shared" si="81"/>
        <v>7682.9304000000002</v>
      </c>
      <c r="K31" s="4">
        <f t="shared" si="81"/>
        <v>5325.7930399999996</v>
      </c>
      <c r="L31" s="4">
        <f t="shared" si="81"/>
        <v>2357.1373599999997</v>
      </c>
      <c r="M31" s="4">
        <f t="shared" si="81"/>
        <v>1765.7299999999998</v>
      </c>
      <c r="N31" s="4">
        <f t="shared" si="81"/>
        <v>14894.5524</v>
      </c>
      <c r="O31" s="4">
        <f t="shared" si="81"/>
        <v>10505.543680000001</v>
      </c>
      <c r="P31" s="4">
        <f t="shared" si="81"/>
        <v>4389.0087199999998</v>
      </c>
      <c r="Q31" s="4">
        <f t="shared" si="81"/>
        <v>876.93999999999994</v>
      </c>
      <c r="R31" s="4"/>
      <c r="S31" s="4">
        <f t="shared" si="81"/>
        <v>7563.9216000000015</v>
      </c>
      <c r="T31" s="4">
        <f t="shared" si="81"/>
        <v>5424.5621600000013</v>
      </c>
      <c r="U31" s="4">
        <f t="shared" si="81"/>
        <v>2139.3594400000002</v>
      </c>
      <c r="V31" s="4">
        <f t="shared" si="81"/>
        <v>888.79</v>
      </c>
      <c r="W31" s="4"/>
      <c r="X31" s="4">
        <f t="shared" si="81"/>
        <v>7991.9031999999997</v>
      </c>
      <c r="Y31" s="4">
        <f t="shared" si="81"/>
        <v>5534.8776199999993</v>
      </c>
      <c r="Z31" s="4">
        <f t="shared" si="81"/>
        <v>2457.0255800000004</v>
      </c>
      <c r="AA31" s="4">
        <f t="shared" si="81"/>
        <v>1765.7299999999998</v>
      </c>
      <c r="AB31" s="4">
        <f t="shared" si="81"/>
        <v>15555.824800000002</v>
      </c>
      <c r="AC31" s="4">
        <f t="shared" si="81"/>
        <v>10959.439780000001</v>
      </c>
      <c r="AD31" s="4">
        <f t="shared" si="81"/>
        <v>4596.3850200000006</v>
      </c>
      <c r="AE31" s="4">
        <f t="shared" ref="AE31" si="82">SUM(AE32:AE36)</f>
        <v>876.93999999999994</v>
      </c>
      <c r="AF31" s="4"/>
      <c r="AG31" s="4">
        <f t="shared" ref="AG31:AJ31" si="83">SUM(AG32:AG36)</f>
        <v>7868.2570000000005</v>
      </c>
      <c r="AH31" s="4">
        <f t="shared" si="83"/>
        <v>5637.7015099999999</v>
      </c>
      <c r="AI31" s="4">
        <f t="shared" si="83"/>
        <v>2230.5554899999997</v>
      </c>
      <c r="AJ31" s="4">
        <f t="shared" si="83"/>
        <v>888.79</v>
      </c>
      <c r="AK31" s="4"/>
      <c r="AL31" s="4">
        <f t="shared" ref="AL31:AR31" si="84">SUM(AL32:AL36)</f>
        <v>8312.0253000000012</v>
      </c>
      <c r="AM31" s="4">
        <f t="shared" si="84"/>
        <v>5750.2673299999988</v>
      </c>
      <c r="AN31" s="4">
        <f t="shared" si="84"/>
        <v>2561.7579699999997</v>
      </c>
      <c r="AO31" s="4">
        <f t="shared" si="84"/>
        <v>1765.7299999999998</v>
      </c>
      <c r="AP31" s="4">
        <f t="shared" si="84"/>
        <v>16180.282299999999</v>
      </c>
      <c r="AQ31" s="4">
        <f t="shared" si="84"/>
        <v>11387.96884</v>
      </c>
      <c r="AR31" s="4">
        <f t="shared" si="84"/>
        <v>4792.3134599999994</v>
      </c>
    </row>
    <row r="32" spans="1:44" ht="31.5" hidden="1" x14ac:dyDescent="0.25">
      <c r="A32" s="33" t="s">
        <v>135</v>
      </c>
      <c r="B32" s="25" t="s">
        <v>47</v>
      </c>
      <c r="C32" s="17">
        <v>671.08</v>
      </c>
      <c r="D32" s="5">
        <v>8.01</v>
      </c>
      <c r="E32" s="5">
        <f t="shared" ref="E32:E37" si="85">C32*D32</f>
        <v>5375.3508000000002</v>
      </c>
      <c r="F32" s="5">
        <f>E32-G32</f>
        <v>4837.8157200000005</v>
      </c>
      <c r="G32" s="5">
        <f>E32*10%</f>
        <v>537.53507999999999</v>
      </c>
      <c r="H32" s="17">
        <v>662.65</v>
      </c>
      <c r="I32" s="5">
        <v>8.4</v>
      </c>
      <c r="J32" s="5">
        <f t="shared" ref="J32:J37" si="86">H32*I32</f>
        <v>5566.26</v>
      </c>
      <c r="K32" s="5">
        <f>J32-L32</f>
        <v>5009.634</v>
      </c>
      <c r="L32" s="5">
        <f>J32*10%</f>
        <v>556.62600000000009</v>
      </c>
      <c r="M32" s="5">
        <f t="shared" ref="M32:M37" si="87">C32+H32</f>
        <v>1333.73</v>
      </c>
      <c r="N32" s="17">
        <f t="shared" ref="N32:P37" si="88">E32+J32</f>
        <v>10941.6108</v>
      </c>
      <c r="O32" s="17">
        <f t="shared" si="88"/>
        <v>9847.4497200000005</v>
      </c>
      <c r="P32" s="17">
        <f t="shared" si="88"/>
        <v>1094.1610800000001</v>
      </c>
      <c r="Q32" s="17">
        <f t="shared" ref="Q32:Q37" si="89">C32</f>
        <v>671.08</v>
      </c>
      <c r="R32" s="5">
        <v>8.4</v>
      </c>
      <c r="S32" s="5">
        <f t="shared" ref="S32:S37" si="90">Q32*R32</f>
        <v>5637.072000000001</v>
      </c>
      <c r="T32" s="5">
        <f>S32-U32</f>
        <v>5073.3648000000012</v>
      </c>
      <c r="U32" s="5">
        <f>S32*10%</f>
        <v>563.70720000000017</v>
      </c>
      <c r="V32" s="17">
        <f t="shared" ref="V32:V37" si="91">H32</f>
        <v>662.65</v>
      </c>
      <c r="W32" s="5">
        <v>8.74</v>
      </c>
      <c r="X32" s="5">
        <f t="shared" ref="X32:X37" si="92">V32*W32</f>
        <v>5791.5609999999997</v>
      </c>
      <c r="Y32" s="5">
        <f>X32-Z32</f>
        <v>5212.4048999999995</v>
      </c>
      <c r="Z32" s="5">
        <f>X32*10%</f>
        <v>579.15610000000004</v>
      </c>
      <c r="AA32" s="5">
        <f t="shared" ref="AA32:AA37" si="93">Q32+V32</f>
        <v>1333.73</v>
      </c>
      <c r="AB32" s="17">
        <f t="shared" ref="AB32:AD37" si="94">S32+X32</f>
        <v>11428.633000000002</v>
      </c>
      <c r="AC32" s="17">
        <f t="shared" si="94"/>
        <v>10285.769700000001</v>
      </c>
      <c r="AD32" s="17">
        <f t="shared" si="94"/>
        <v>1142.8633000000002</v>
      </c>
      <c r="AE32" s="17">
        <f t="shared" ref="AE32:AE37" si="95">C32</f>
        <v>671.08</v>
      </c>
      <c r="AF32" s="5">
        <v>8.74</v>
      </c>
      <c r="AG32" s="5">
        <f t="shared" ref="AG32:AG37" si="96">AE32*AF32</f>
        <v>5865.2392000000009</v>
      </c>
      <c r="AH32" s="5">
        <f>AG32-AI32</f>
        <v>5278.7152800000003</v>
      </c>
      <c r="AI32" s="5">
        <f>AG32*10%</f>
        <v>586.52392000000009</v>
      </c>
      <c r="AJ32" s="17">
        <f t="shared" ref="AJ32:AJ37" si="97">H32</f>
        <v>662.65</v>
      </c>
      <c r="AK32" s="5">
        <v>9.09</v>
      </c>
      <c r="AL32" s="5">
        <f t="shared" ref="AL32:AL37" si="98">AJ32*AK32</f>
        <v>6023.4884999999995</v>
      </c>
      <c r="AM32" s="5">
        <f>AL32-AN32</f>
        <v>5421.1396499999992</v>
      </c>
      <c r="AN32" s="5">
        <f>AL32*10%</f>
        <v>602.34884999999997</v>
      </c>
      <c r="AO32" s="5">
        <f t="shared" ref="AO32:AO37" si="99">AE32+AJ32</f>
        <v>1333.73</v>
      </c>
      <c r="AP32" s="17">
        <f t="shared" ref="AP32:AP37" si="100">AG32+AL32</f>
        <v>11888.727699999999</v>
      </c>
      <c r="AQ32" s="17">
        <f t="shared" ref="AQ32:AQ37" si="101">AH32+AM32</f>
        <v>10699.85493</v>
      </c>
      <c r="AR32" s="17">
        <f t="shared" ref="AR32:AR37" si="102">AI32+AN32</f>
        <v>1188.8727699999999</v>
      </c>
    </row>
    <row r="33" spans="1:44" hidden="1" x14ac:dyDescent="0.25">
      <c r="A33" s="33" t="s">
        <v>136</v>
      </c>
      <c r="B33" s="25" t="s">
        <v>48</v>
      </c>
      <c r="C33" s="17">
        <v>23.39</v>
      </c>
      <c r="D33" s="5">
        <v>8.92</v>
      </c>
      <c r="E33" s="5">
        <f t="shared" si="85"/>
        <v>208.6388</v>
      </c>
      <c r="F33" s="5">
        <f>E33-G33</f>
        <v>187.77492000000001</v>
      </c>
      <c r="G33" s="5">
        <f>E33*10%</f>
        <v>20.863880000000002</v>
      </c>
      <c r="H33" s="17">
        <v>18.96</v>
      </c>
      <c r="I33" s="5">
        <v>9.36</v>
      </c>
      <c r="J33" s="5">
        <f t="shared" si="86"/>
        <v>177.46559999999999</v>
      </c>
      <c r="K33" s="5">
        <f>J33-L33</f>
        <v>159.71904000000001</v>
      </c>
      <c r="L33" s="5">
        <f>J33*10%</f>
        <v>17.746559999999999</v>
      </c>
      <c r="M33" s="5">
        <f t="shared" si="87"/>
        <v>42.35</v>
      </c>
      <c r="N33" s="17">
        <f t="shared" si="88"/>
        <v>386.1044</v>
      </c>
      <c r="O33" s="17">
        <f t="shared" si="88"/>
        <v>347.49396000000002</v>
      </c>
      <c r="P33" s="17">
        <f t="shared" si="88"/>
        <v>38.610439999999997</v>
      </c>
      <c r="Q33" s="17">
        <f t="shared" si="89"/>
        <v>23.39</v>
      </c>
      <c r="R33" s="5">
        <v>9.36</v>
      </c>
      <c r="S33" s="5">
        <f t="shared" si="90"/>
        <v>218.93039999999999</v>
      </c>
      <c r="T33" s="5">
        <f>S33-U33</f>
        <v>197.03735999999998</v>
      </c>
      <c r="U33" s="5">
        <f>S33*10%</f>
        <v>21.893039999999999</v>
      </c>
      <c r="V33" s="17">
        <f t="shared" si="91"/>
        <v>18.96</v>
      </c>
      <c r="W33" s="5">
        <v>9.73</v>
      </c>
      <c r="X33" s="5">
        <f t="shared" si="92"/>
        <v>184.48080000000002</v>
      </c>
      <c r="Y33" s="5">
        <f>X33-Z33</f>
        <v>166.03272000000001</v>
      </c>
      <c r="Z33" s="5">
        <f>X33*10%</f>
        <v>18.448080000000001</v>
      </c>
      <c r="AA33" s="5">
        <f t="shared" si="93"/>
        <v>42.35</v>
      </c>
      <c r="AB33" s="17">
        <f t="shared" si="94"/>
        <v>403.41120000000001</v>
      </c>
      <c r="AC33" s="17">
        <f t="shared" si="94"/>
        <v>363.07007999999996</v>
      </c>
      <c r="AD33" s="17">
        <f t="shared" si="94"/>
        <v>40.341120000000004</v>
      </c>
      <c r="AE33" s="17">
        <f t="shared" si="95"/>
        <v>23.39</v>
      </c>
      <c r="AF33" s="5">
        <v>9.73</v>
      </c>
      <c r="AG33" s="5">
        <f t="shared" si="96"/>
        <v>227.58470000000003</v>
      </c>
      <c r="AH33" s="5">
        <f>AG33-AI33</f>
        <v>204.82623000000001</v>
      </c>
      <c r="AI33" s="5">
        <f>AG33*10%</f>
        <v>22.758470000000003</v>
      </c>
      <c r="AJ33" s="17">
        <f t="shared" si="97"/>
        <v>18.96</v>
      </c>
      <c r="AK33" s="5">
        <v>10.119999999999999</v>
      </c>
      <c r="AL33" s="5">
        <f t="shared" si="98"/>
        <v>191.87520000000001</v>
      </c>
      <c r="AM33" s="5">
        <f>AL33-AN33</f>
        <v>172.68768</v>
      </c>
      <c r="AN33" s="5">
        <f>AL33*10%</f>
        <v>19.187520000000003</v>
      </c>
      <c r="AO33" s="5">
        <f t="shared" si="99"/>
        <v>42.35</v>
      </c>
      <c r="AP33" s="17">
        <f t="shared" si="100"/>
        <v>419.45990000000006</v>
      </c>
      <c r="AQ33" s="17">
        <f t="shared" si="101"/>
        <v>377.51391000000001</v>
      </c>
      <c r="AR33" s="17">
        <f t="shared" si="102"/>
        <v>41.945990000000009</v>
      </c>
    </row>
    <row r="34" spans="1:44" hidden="1" x14ac:dyDescent="0.25">
      <c r="A34" s="33" t="s">
        <v>137</v>
      </c>
      <c r="B34" s="25" t="s">
        <v>49</v>
      </c>
      <c r="C34" s="17">
        <v>0.65</v>
      </c>
      <c r="D34" s="5">
        <v>8.92</v>
      </c>
      <c r="E34" s="5">
        <f t="shared" si="85"/>
        <v>5.798</v>
      </c>
      <c r="F34" s="5">
        <f>E34-G34</f>
        <v>0</v>
      </c>
      <c r="G34" s="5">
        <f>E34</f>
        <v>5.798</v>
      </c>
      <c r="H34" s="17">
        <v>0.62</v>
      </c>
      <c r="I34" s="5">
        <v>9.36</v>
      </c>
      <c r="J34" s="5">
        <f t="shared" si="86"/>
        <v>5.8031999999999995</v>
      </c>
      <c r="K34" s="5">
        <f>J34-L34</f>
        <v>0</v>
      </c>
      <c r="L34" s="5">
        <f>J34</f>
        <v>5.8031999999999995</v>
      </c>
      <c r="M34" s="5">
        <f t="shared" si="87"/>
        <v>1.27</v>
      </c>
      <c r="N34" s="17">
        <f t="shared" si="88"/>
        <v>11.601199999999999</v>
      </c>
      <c r="O34" s="17">
        <f t="shared" si="88"/>
        <v>0</v>
      </c>
      <c r="P34" s="17">
        <f t="shared" si="88"/>
        <v>11.601199999999999</v>
      </c>
      <c r="Q34" s="17">
        <f t="shared" si="89"/>
        <v>0.65</v>
      </c>
      <c r="R34" s="5">
        <v>9.36</v>
      </c>
      <c r="S34" s="5">
        <f t="shared" si="90"/>
        <v>6.0839999999999996</v>
      </c>
      <c r="T34" s="5">
        <f>S34-U34</f>
        <v>0</v>
      </c>
      <c r="U34" s="5">
        <f>S34</f>
        <v>6.0839999999999996</v>
      </c>
      <c r="V34" s="17">
        <f t="shared" si="91"/>
        <v>0.62</v>
      </c>
      <c r="W34" s="5">
        <v>9.73</v>
      </c>
      <c r="X34" s="5">
        <f t="shared" si="92"/>
        <v>6.0326000000000004</v>
      </c>
      <c r="Y34" s="5">
        <f>X34-Z34</f>
        <v>0</v>
      </c>
      <c r="Z34" s="5">
        <f>X34</f>
        <v>6.0326000000000004</v>
      </c>
      <c r="AA34" s="5">
        <f t="shared" si="93"/>
        <v>1.27</v>
      </c>
      <c r="AB34" s="17">
        <f t="shared" si="94"/>
        <v>12.1166</v>
      </c>
      <c r="AC34" s="17">
        <f t="shared" si="94"/>
        <v>0</v>
      </c>
      <c r="AD34" s="17">
        <f t="shared" si="94"/>
        <v>12.1166</v>
      </c>
      <c r="AE34" s="17">
        <f t="shared" si="95"/>
        <v>0.65</v>
      </c>
      <c r="AF34" s="5">
        <v>9.73</v>
      </c>
      <c r="AG34" s="5">
        <f t="shared" si="96"/>
        <v>6.3245000000000005</v>
      </c>
      <c r="AH34" s="5">
        <f>AG34-AI34</f>
        <v>0</v>
      </c>
      <c r="AI34" s="5">
        <f>AG34</f>
        <v>6.3245000000000005</v>
      </c>
      <c r="AJ34" s="17">
        <f t="shared" si="97"/>
        <v>0.62</v>
      </c>
      <c r="AK34" s="5">
        <v>10.119999999999999</v>
      </c>
      <c r="AL34" s="5">
        <f t="shared" si="98"/>
        <v>6.2743999999999991</v>
      </c>
      <c r="AM34" s="5">
        <f>AL34-AN34</f>
        <v>0</v>
      </c>
      <c r="AN34" s="5">
        <f>AL34</f>
        <v>6.2743999999999991</v>
      </c>
      <c r="AO34" s="5">
        <f t="shared" si="99"/>
        <v>1.27</v>
      </c>
      <c r="AP34" s="17">
        <f t="shared" si="100"/>
        <v>12.5989</v>
      </c>
      <c r="AQ34" s="17">
        <f t="shared" si="101"/>
        <v>0</v>
      </c>
      <c r="AR34" s="17">
        <f t="shared" si="102"/>
        <v>12.5989</v>
      </c>
    </row>
    <row r="35" spans="1:44" hidden="1" x14ac:dyDescent="0.25">
      <c r="A35" s="33" t="s">
        <v>138</v>
      </c>
      <c r="B35" s="25" t="s">
        <v>50</v>
      </c>
      <c r="C35" s="17">
        <v>24.06</v>
      </c>
      <c r="D35" s="5">
        <v>8.92</v>
      </c>
      <c r="E35" s="5">
        <f t="shared" si="85"/>
        <v>214.61519999999999</v>
      </c>
      <c r="F35" s="5">
        <v>154.16</v>
      </c>
      <c r="G35" s="5">
        <f>E35-F35</f>
        <v>60.455199999999991</v>
      </c>
      <c r="H35" s="17">
        <v>19.239999999999998</v>
      </c>
      <c r="I35" s="5">
        <v>9.36</v>
      </c>
      <c r="J35" s="5">
        <f t="shared" si="86"/>
        <v>180.08639999999997</v>
      </c>
      <c r="K35" s="5">
        <v>156.44</v>
      </c>
      <c r="L35" s="5">
        <f>J35-K35</f>
        <v>23.646399999999971</v>
      </c>
      <c r="M35" s="5">
        <f t="shared" si="87"/>
        <v>43.3</v>
      </c>
      <c r="N35" s="17">
        <f t="shared" si="88"/>
        <v>394.70159999999998</v>
      </c>
      <c r="O35" s="17">
        <f t="shared" si="88"/>
        <v>310.60000000000002</v>
      </c>
      <c r="P35" s="17">
        <f t="shared" si="88"/>
        <v>84.101599999999962</v>
      </c>
      <c r="Q35" s="17">
        <f t="shared" si="89"/>
        <v>24.06</v>
      </c>
      <c r="R35" s="5">
        <v>9.36</v>
      </c>
      <c r="S35" s="5">
        <f t="shared" si="90"/>
        <v>225.20159999999998</v>
      </c>
      <c r="T35" s="5">
        <v>154.16</v>
      </c>
      <c r="U35" s="5">
        <f>S35-T35</f>
        <v>71.041599999999988</v>
      </c>
      <c r="V35" s="17">
        <f t="shared" si="91"/>
        <v>19.239999999999998</v>
      </c>
      <c r="W35" s="5">
        <v>9.73</v>
      </c>
      <c r="X35" s="5">
        <f t="shared" si="92"/>
        <v>187.20519999999999</v>
      </c>
      <c r="Y35" s="5">
        <v>156.44</v>
      </c>
      <c r="Z35" s="5">
        <f>X35-Y35</f>
        <v>30.765199999999993</v>
      </c>
      <c r="AA35" s="5">
        <f t="shared" si="93"/>
        <v>43.3</v>
      </c>
      <c r="AB35" s="17">
        <f t="shared" si="94"/>
        <v>412.40679999999998</v>
      </c>
      <c r="AC35" s="17">
        <f t="shared" si="94"/>
        <v>310.60000000000002</v>
      </c>
      <c r="AD35" s="17">
        <f t="shared" si="94"/>
        <v>101.80679999999998</v>
      </c>
      <c r="AE35" s="17">
        <f t="shared" si="95"/>
        <v>24.06</v>
      </c>
      <c r="AF35" s="5">
        <v>9.73</v>
      </c>
      <c r="AG35" s="5">
        <f t="shared" si="96"/>
        <v>234.10380000000001</v>
      </c>
      <c r="AH35" s="5">
        <v>154.16</v>
      </c>
      <c r="AI35" s="5">
        <f>AG35-AH35</f>
        <v>79.94380000000001</v>
      </c>
      <c r="AJ35" s="17">
        <f t="shared" si="97"/>
        <v>19.239999999999998</v>
      </c>
      <c r="AK35" s="5">
        <v>10.119999999999999</v>
      </c>
      <c r="AL35" s="5">
        <f t="shared" si="98"/>
        <v>194.70879999999997</v>
      </c>
      <c r="AM35" s="5">
        <v>156.44</v>
      </c>
      <c r="AN35" s="5">
        <f>AL35-AM35</f>
        <v>38.26879999999997</v>
      </c>
      <c r="AO35" s="5">
        <f t="shared" si="99"/>
        <v>43.3</v>
      </c>
      <c r="AP35" s="17">
        <f t="shared" si="100"/>
        <v>428.81259999999997</v>
      </c>
      <c r="AQ35" s="17">
        <f t="shared" si="101"/>
        <v>310.60000000000002</v>
      </c>
      <c r="AR35" s="17">
        <f t="shared" si="102"/>
        <v>118.21259999999998</v>
      </c>
    </row>
    <row r="36" spans="1:44" ht="31.5" hidden="1" x14ac:dyDescent="0.25">
      <c r="A36" s="33" t="s">
        <v>139</v>
      </c>
      <c r="B36" s="25" t="s">
        <v>164</v>
      </c>
      <c r="C36" s="17">
        <v>157.76</v>
      </c>
      <c r="D36" s="5">
        <v>8.92</v>
      </c>
      <c r="E36" s="5">
        <f t="shared" si="85"/>
        <v>1407.2192</v>
      </c>
      <c r="F36" s="5">
        <f>E36-G36</f>
        <v>0</v>
      </c>
      <c r="G36" s="5">
        <f>E36</f>
        <v>1407.2192</v>
      </c>
      <c r="H36" s="17">
        <v>187.32</v>
      </c>
      <c r="I36" s="5">
        <v>9.36</v>
      </c>
      <c r="J36" s="5">
        <f t="shared" si="86"/>
        <v>1753.3151999999998</v>
      </c>
      <c r="K36" s="5">
        <f>J36-L36</f>
        <v>0</v>
      </c>
      <c r="L36" s="5">
        <f>J36</f>
        <v>1753.3151999999998</v>
      </c>
      <c r="M36" s="5">
        <f t="shared" si="87"/>
        <v>345.08</v>
      </c>
      <c r="N36" s="17">
        <f t="shared" si="88"/>
        <v>3160.5343999999996</v>
      </c>
      <c r="O36" s="17">
        <f t="shared" si="88"/>
        <v>0</v>
      </c>
      <c r="P36" s="17">
        <f t="shared" si="88"/>
        <v>3160.5343999999996</v>
      </c>
      <c r="Q36" s="17">
        <f t="shared" si="89"/>
        <v>157.76</v>
      </c>
      <c r="R36" s="5">
        <v>9.36</v>
      </c>
      <c r="S36" s="5">
        <f t="shared" si="90"/>
        <v>1476.6335999999999</v>
      </c>
      <c r="T36" s="5">
        <f>S36-U36</f>
        <v>0</v>
      </c>
      <c r="U36" s="5">
        <f>S36</f>
        <v>1476.6335999999999</v>
      </c>
      <c r="V36" s="17">
        <f t="shared" si="91"/>
        <v>187.32</v>
      </c>
      <c r="W36" s="5">
        <v>9.73</v>
      </c>
      <c r="X36" s="5">
        <f t="shared" si="92"/>
        <v>1822.6236000000001</v>
      </c>
      <c r="Y36" s="5">
        <f>X36-Z36</f>
        <v>0</v>
      </c>
      <c r="Z36" s="5">
        <f>X36</f>
        <v>1822.6236000000001</v>
      </c>
      <c r="AA36" s="5">
        <f t="shared" si="93"/>
        <v>345.08</v>
      </c>
      <c r="AB36" s="17">
        <f t="shared" si="94"/>
        <v>3299.2572</v>
      </c>
      <c r="AC36" s="17">
        <f t="shared" si="94"/>
        <v>0</v>
      </c>
      <c r="AD36" s="17">
        <f t="shared" si="94"/>
        <v>3299.2572</v>
      </c>
      <c r="AE36" s="17">
        <f t="shared" si="95"/>
        <v>157.76</v>
      </c>
      <c r="AF36" s="5">
        <v>9.73</v>
      </c>
      <c r="AG36" s="5">
        <f t="shared" si="96"/>
        <v>1535.0047999999999</v>
      </c>
      <c r="AH36" s="5">
        <f>AG36-AI36</f>
        <v>0</v>
      </c>
      <c r="AI36" s="5">
        <f>AG36</f>
        <v>1535.0047999999999</v>
      </c>
      <c r="AJ36" s="17">
        <f t="shared" si="97"/>
        <v>187.32</v>
      </c>
      <c r="AK36" s="5">
        <v>10.119999999999999</v>
      </c>
      <c r="AL36" s="5">
        <f t="shared" si="98"/>
        <v>1895.6783999999998</v>
      </c>
      <c r="AM36" s="5">
        <f>AL36-AN36</f>
        <v>0</v>
      </c>
      <c r="AN36" s="5">
        <f>AL36</f>
        <v>1895.6783999999998</v>
      </c>
      <c r="AO36" s="5">
        <f t="shared" si="99"/>
        <v>345.08</v>
      </c>
      <c r="AP36" s="17">
        <f t="shared" si="100"/>
        <v>3430.6831999999995</v>
      </c>
      <c r="AQ36" s="17">
        <f t="shared" si="101"/>
        <v>0</v>
      </c>
      <c r="AR36" s="17">
        <f t="shared" si="102"/>
        <v>3430.6831999999995</v>
      </c>
    </row>
    <row r="37" spans="1:44" ht="78.75" hidden="1" x14ac:dyDescent="0.25">
      <c r="A37" s="33" t="s">
        <v>141</v>
      </c>
      <c r="B37" s="25" t="s">
        <v>140</v>
      </c>
      <c r="C37" s="17">
        <v>11.95</v>
      </c>
      <c r="D37" s="5">
        <v>4.59</v>
      </c>
      <c r="E37" s="5">
        <f t="shared" si="85"/>
        <v>54.850499999999997</v>
      </c>
      <c r="F37" s="5">
        <f>E37-G37</f>
        <v>54.850499999999997</v>
      </c>
      <c r="G37" s="5">
        <v>0</v>
      </c>
      <c r="H37" s="17">
        <v>1.41</v>
      </c>
      <c r="I37" s="5">
        <v>4.8099999999999996</v>
      </c>
      <c r="J37" s="5">
        <f t="shared" si="86"/>
        <v>6.7820999999999989</v>
      </c>
      <c r="K37" s="5">
        <f>J37-L37</f>
        <v>6.7820999999999989</v>
      </c>
      <c r="L37" s="5">
        <v>0</v>
      </c>
      <c r="M37" s="5">
        <f t="shared" si="87"/>
        <v>13.36</v>
      </c>
      <c r="N37" s="17">
        <f t="shared" si="88"/>
        <v>61.632599999999996</v>
      </c>
      <c r="O37" s="17">
        <f t="shared" si="88"/>
        <v>61.632599999999996</v>
      </c>
      <c r="P37" s="17">
        <f t="shared" si="88"/>
        <v>0</v>
      </c>
      <c r="Q37" s="17">
        <f t="shared" si="89"/>
        <v>11.95</v>
      </c>
      <c r="R37" s="5">
        <v>4.8099999999999996</v>
      </c>
      <c r="S37" s="5">
        <f t="shared" si="90"/>
        <v>57.479499999999994</v>
      </c>
      <c r="T37" s="5">
        <f>S37-U37</f>
        <v>57.479499999999994</v>
      </c>
      <c r="U37" s="5">
        <v>0</v>
      </c>
      <c r="V37" s="17">
        <f t="shared" si="91"/>
        <v>1.41</v>
      </c>
      <c r="W37" s="5">
        <v>5</v>
      </c>
      <c r="X37" s="5">
        <f t="shared" si="92"/>
        <v>7.05</v>
      </c>
      <c r="Y37" s="5">
        <f>X37-Z37</f>
        <v>7.05</v>
      </c>
      <c r="Z37" s="5">
        <v>0</v>
      </c>
      <c r="AA37" s="5">
        <f t="shared" si="93"/>
        <v>13.36</v>
      </c>
      <c r="AB37" s="17">
        <f t="shared" si="94"/>
        <v>64.529499999999999</v>
      </c>
      <c r="AC37" s="17">
        <f t="shared" si="94"/>
        <v>64.529499999999999</v>
      </c>
      <c r="AD37" s="17">
        <f t="shared" si="94"/>
        <v>0</v>
      </c>
      <c r="AE37" s="17">
        <f t="shared" si="95"/>
        <v>11.95</v>
      </c>
      <c r="AF37" s="5">
        <v>5</v>
      </c>
      <c r="AG37" s="5">
        <f t="shared" si="96"/>
        <v>59.75</v>
      </c>
      <c r="AH37" s="5">
        <f>AG37-AI37</f>
        <v>59.75</v>
      </c>
      <c r="AI37" s="5">
        <v>0</v>
      </c>
      <c r="AJ37" s="17">
        <f t="shared" si="97"/>
        <v>1.41</v>
      </c>
      <c r="AK37" s="5">
        <v>5.2</v>
      </c>
      <c r="AL37" s="5">
        <f t="shared" si="98"/>
        <v>7.3319999999999999</v>
      </c>
      <c r="AM37" s="5">
        <f>AL37-AN37</f>
        <v>7.3319999999999999</v>
      </c>
      <c r="AN37" s="5">
        <v>0</v>
      </c>
      <c r="AO37" s="5">
        <f t="shared" si="99"/>
        <v>13.36</v>
      </c>
      <c r="AP37" s="17">
        <f t="shared" si="100"/>
        <v>67.081999999999994</v>
      </c>
      <c r="AQ37" s="17">
        <f t="shared" si="101"/>
        <v>67.081999999999994</v>
      </c>
      <c r="AR37" s="17">
        <f t="shared" si="102"/>
        <v>0</v>
      </c>
    </row>
    <row r="38" spans="1:44" s="22" customFormat="1" x14ac:dyDescent="0.25">
      <c r="A38" s="3" t="s">
        <v>60</v>
      </c>
      <c r="B38" s="7" t="s">
        <v>7</v>
      </c>
      <c r="C38" s="4">
        <f>C40+C83+C61</f>
        <v>4511.93</v>
      </c>
      <c r="D38" s="4"/>
      <c r="E38" s="4">
        <f>E40+E83+E61</f>
        <v>40246.415599999993</v>
      </c>
      <c r="F38" s="4">
        <f>F40+F83+F61</f>
        <v>38797.837928000001</v>
      </c>
      <c r="G38" s="4">
        <f>G40+G83+G61</f>
        <v>1448.5776719999999</v>
      </c>
      <c r="H38" s="4">
        <f>H40+H83+H61</f>
        <v>4309.17</v>
      </c>
      <c r="I38" s="4"/>
      <c r="J38" s="4">
        <f t="shared" ref="J38:Q38" si="103">J40+J83+J61</f>
        <v>40333.831200000001</v>
      </c>
      <c r="K38" s="4">
        <f t="shared" si="103"/>
        <v>38455.636433759995</v>
      </c>
      <c r="L38" s="4">
        <f t="shared" si="103"/>
        <v>1878.19476624</v>
      </c>
      <c r="M38" s="4">
        <f t="shared" si="103"/>
        <v>8821.1</v>
      </c>
      <c r="N38" s="4">
        <f t="shared" si="103"/>
        <v>80580.246799999994</v>
      </c>
      <c r="O38" s="4">
        <f t="shared" si="103"/>
        <v>77253.474361760003</v>
      </c>
      <c r="P38" s="4">
        <f t="shared" si="103"/>
        <v>3326.7724382399997</v>
      </c>
      <c r="Q38" s="4">
        <f t="shared" si="103"/>
        <v>4508.51</v>
      </c>
      <c r="R38" s="4"/>
      <c r="S38" s="4">
        <f>S40+S83+S61</f>
        <v>42199.653599999998</v>
      </c>
      <c r="T38" s="4">
        <f>T40+T83+T61</f>
        <v>40679.621423999997</v>
      </c>
      <c r="U38" s="4">
        <f>U40+U83+U61</f>
        <v>1520.0321759999999</v>
      </c>
      <c r="V38" s="4">
        <f>V40+V83+V61</f>
        <v>4309.17</v>
      </c>
      <c r="W38" s="4"/>
      <c r="X38" s="4">
        <f t="shared" ref="X38:AE38" si="104">X40+X83+X61</f>
        <v>41928.224099999999</v>
      </c>
      <c r="Y38" s="4">
        <f t="shared" si="104"/>
        <v>39975.784455180001</v>
      </c>
      <c r="Z38" s="4">
        <f t="shared" si="104"/>
        <v>1952.4396448200005</v>
      </c>
      <c r="AA38" s="4">
        <f t="shared" si="104"/>
        <v>8817.68</v>
      </c>
      <c r="AB38" s="4">
        <f t="shared" si="104"/>
        <v>84127.877699999997</v>
      </c>
      <c r="AC38" s="4">
        <f t="shared" si="104"/>
        <v>80655.405879179991</v>
      </c>
      <c r="AD38" s="4">
        <f t="shared" si="104"/>
        <v>3472.4718208200002</v>
      </c>
      <c r="AE38" s="4">
        <f t="shared" si="104"/>
        <v>4508.51</v>
      </c>
      <c r="AF38" s="4"/>
      <c r="AG38" s="4">
        <f>AG40+AG83+AG61</f>
        <v>43867.80230000001</v>
      </c>
      <c r="AH38" s="4">
        <f>AH40+AH83+AH61</f>
        <v>42287.683382000003</v>
      </c>
      <c r="AI38" s="4">
        <f>AI40+AI83+AI61</f>
        <v>1580.1189180000001</v>
      </c>
      <c r="AJ38" s="4">
        <f>AJ40+AJ83+AJ61</f>
        <v>4309.17</v>
      </c>
      <c r="AK38" s="4"/>
      <c r="AL38" s="4">
        <f t="shared" ref="AL38:AR38" si="105">AL40+AL83+AL61</f>
        <v>43608.8004</v>
      </c>
      <c r="AM38" s="4">
        <f t="shared" si="105"/>
        <v>41578.102639919991</v>
      </c>
      <c r="AN38" s="4">
        <f t="shared" si="105"/>
        <v>2030.6977600799999</v>
      </c>
      <c r="AO38" s="4">
        <f t="shared" si="105"/>
        <v>8817.68</v>
      </c>
      <c r="AP38" s="4">
        <f t="shared" si="105"/>
        <v>87476.602700000018</v>
      </c>
      <c r="AQ38" s="4">
        <f t="shared" si="105"/>
        <v>83865.786021920008</v>
      </c>
      <c r="AR38" s="4">
        <f t="shared" si="105"/>
        <v>3610.8166780800002</v>
      </c>
    </row>
    <row r="39" spans="1:44" s="22" customFormat="1" hidden="1" x14ac:dyDescent="0.25">
      <c r="A39" s="3"/>
      <c r="B39" s="18" t="s">
        <v>8</v>
      </c>
      <c r="C39" s="21"/>
      <c r="D39" s="4"/>
      <c r="E39" s="4"/>
      <c r="F39" s="4"/>
      <c r="G39" s="4"/>
      <c r="H39" s="21"/>
      <c r="I39" s="4"/>
      <c r="J39" s="4"/>
      <c r="K39" s="4"/>
      <c r="L39" s="4"/>
      <c r="M39" s="4"/>
      <c r="N39" s="21"/>
      <c r="O39" s="21"/>
      <c r="P39" s="21"/>
      <c r="Q39" s="21"/>
      <c r="R39" s="4"/>
      <c r="S39" s="4"/>
      <c r="T39" s="4"/>
      <c r="U39" s="4"/>
      <c r="V39" s="21"/>
      <c r="W39" s="4"/>
      <c r="X39" s="4"/>
      <c r="Y39" s="4"/>
      <c r="Z39" s="4"/>
      <c r="AA39" s="4"/>
      <c r="AB39" s="21"/>
      <c r="AC39" s="21"/>
      <c r="AD39" s="21"/>
      <c r="AE39" s="21"/>
      <c r="AF39" s="4"/>
      <c r="AG39" s="4"/>
      <c r="AH39" s="4"/>
      <c r="AI39" s="4"/>
      <c r="AJ39" s="21"/>
      <c r="AK39" s="4"/>
      <c r="AL39" s="4"/>
      <c r="AM39" s="4"/>
      <c r="AN39" s="4"/>
      <c r="AO39" s="4"/>
      <c r="AP39" s="21"/>
      <c r="AQ39" s="21"/>
      <c r="AR39" s="21"/>
    </row>
    <row r="40" spans="1:44" s="22" customFormat="1" hidden="1" x14ac:dyDescent="0.25">
      <c r="A40" s="3" t="s">
        <v>79</v>
      </c>
      <c r="B40" s="28" t="s">
        <v>9</v>
      </c>
      <c r="C40" s="4">
        <f>SUM(C41:C60)</f>
        <v>1842.0500000000002</v>
      </c>
      <c r="D40" s="4"/>
      <c r="E40" s="4">
        <f t="shared" ref="E40:H40" si="106">SUM(E41:E60)</f>
        <v>16431.085999999999</v>
      </c>
      <c r="F40" s="4">
        <f t="shared" si="106"/>
        <v>16431.085999999999</v>
      </c>
      <c r="G40" s="4">
        <f t="shared" si="106"/>
        <v>0</v>
      </c>
      <c r="H40" s="4">
        <f t="shared" si="106"/>
        <v>1804.16</v>
      </c>
      <c r="I40" s="4"/>
      <c r="J40" s="4">
        <f t="shared" ref="J40" si="107">SUM(J41:J60)</f>
        <v>16886.937600000001</v>
      </c>
      <c r="K40" s="4">
        <f t="shared" ref="K40" si="108">SUM(K41:K60)</f>
        <v>16886.937600000001</v>
      </c>
      <c r="L40" s="4">
        <f t="shared" ref="L40" si="109">SUM(L41:L60)</f>
        <v>0</v>
      </c>
      <c r="M40" s="4">
        <f t="shared" ref="M40" si="110">SUM(M41:M60)</f>
        <v>3646.21</v>
      </c>
      <c r="N40" s="4">
        <f t="shared" ref="N40" si="111">SUM(N41:N60)</f>
        <v>33318.0236</v>
      </c>
      <c r="O40" s="4">
        <f t="shared" ref="O40" si="112">SUM(O41:O60)</f>
        <v>33318.0236</v>
      </c>
      <c r="P40" s="4">
        <f t="shared" ref="P40" si="113">SUM(P41:P60)</f>
        <v>0</v>
      </c>
      <c r="Q40" s="4">
        <f t="shared" ref="Q40" si="114">SUM(Q41:Q60)</f>
        <v>1842.0500000000002</v>
      </c>
      <c r="R40" s="4"/>
      <c r="S40" s="4">
        <f t="shared" ref="S40" si="115">SUM(S41:S60)</f>
        <v>17241.588</v>
      </c>
      <c r="T40" s="4">
        <f t="shared" ref="T40" si="116">SUM(T41:T60)</f>
        <v>17241.588</v>
      </c>
      <c r="U40" s="4">
        <f t="shared" ref="U40" si="117">SUM(U41:U60)</f>
        <v>0</v>
      </c>
      <c r="V40" s="4">
        <f t="shared" ref="V40" si="118">SUM(V41:V60)</f>
        <v>1804.16</v>
      </c>
      <c r="W40" s="4"/>
      <c r="X40" s="4">
        <f t="shared" ref="X40" si="119">SUM(X41:X60)</f>
        <v>17554.4768</v>
      </c>
      <c r="Y40" s="4">
        <f t="shared" ref="Y40" si="120">SUM(Y41:Y60)</f>
        <v>17554.4768</v>
      </c>
      <c r="Z40" s="4">
        <f t="shared" ref="Z40" si="121">SUM(Z41:Z60)</f>
        <v>0</v>
      </c>
      <c r="AA40" s="4">
        <f t="shared" ref="AA40" si="122">SUM(AA41:AA60)</f>
        <v>3646.21</v>
      </c>
      <c r="AB40" s="4">
        <f t="shared" ref="AB40" si="123">SUM(AB41:AB60)</f>
        <v>34796.064799999993</v>
      </c>
      <c r="AC40" s="4">
        <f t="shared" ref="AC40" si="124">SUM(AC41:AC60)</f>
        <v>34796.064799999993</v>
      </c>
      <c r="AD40" s="4">
        <f t="shared" ref="AD40" si="125">SUM(AD41:AD60)</f>
        <v>0</v>
      </c>
      <c r="AE40" s="4">
        <f t="shared" ref="AE40" si="126">SUM(AE41:AE60)</f>
        <v>1842.0500000000002</v>
      </c>
      <c r="AF40" s="4"/>
      <c r="AG40" s="4">
        <f t="shared" ref="AG40" si="127">SUM(AG41:AG60)</f>
        <v>17923.146500000006</v>
      </c>
      <c r="AH40" s="4">
        <f t="shared" ref="AH40" si="128">SUM(AH41:AH60)</f>
        <v>17923.146500000006</v>
      </c>
      <c r="AI40" s="4">
        <f t="shared" ref="AI40" si="129">SUM(AI41:AI60)</f>
        <v>0</v>
      </c>
      <c r="AJ40" s="4">
        <f t="shared" ref="AJ40" si="130">SUM(AJ41:AJ60)</f>
        <v>1804.16</v>
      </c>
      <c r="AK40" s="4"/>
      <c r="AL40" s="4">
        <f t="shared" ref="AL40" si="131">SUM(AL41:AL60)</f>
        <v>18258.099199999997</v>
      </c>
      <c r="AM40" s="4">
        <f t="shared" ref="AM40" si="132">SUM(AM41:AM60)</f>
        <v>18258.099199999997</v>
      </c>
      <c r="AN40" s="4">
        <f t="shared" ref="AN40" si="133">SUM(AN41:AN60)</f>
        <v>0</v>
      </c>
      <c r="AO40" s="4">
        <f t="shared" ref="AO40" si="134">SUM(AO41:AO60)</f>
        <v>3646.21</v>
      </c>
      <c r="AP40" s="4">
        <f t="shared" ref="AP40" si="135">SUM(AP41:AP60)</f>
        <v>36181.245700000007</v>
      </c>
      <c r="AQ40" s="4">
        <f t="shared" ref="AQ40" si="136">SUM(AQ41:AQ60)</f>
        <v>36181.245700000007</v>
      </c>
      <c r="AR40" s="4">
        <f t="shared" ref="AR40" si="137">SUM(AR41:AR60)</f>
        <v>0</v>
      </c>
    </row>
    <row r="41" spans="1:44" ht="31.5" hidden="1" x14ac:dyDescent="0.25">
      <c r="A41" s="15" t="s">
        <v>81</v>
      </c>
      <c r="B41" s="1" t="s">
        <v>10</v>
      </c>
      <c r="C41" s="17">
        <v>119.73</v>
      </c>
      <c r="D41" s="5">
        <v>8.92</v>
      </c>
      <c r="E41" s="5">
        <f>C41*D41</f>
        <v>1067.9916000000001</v>
      </c>
      <c r="F41" s="5">
        <f t="shared" ref="F41:F60" si="138">E41-G41</f>
        <v>1067.9916000000001</v>
      </c>
      <c r="G41" s="5"/>
      <c r="H41" s="17">
        <v>124.94</v>
      </c>
      <c r="I41" s="5">
        <v>9.36</v>
      </c>
      <c r="J41" s="5">
        <f>H41*I41</f>
        <v>1169.4384</v>
      </c>
      <c r="K41" s="5">
        <f t="shared" ref="K41:K60" si="139">J41-L41</f>
        <v>1169.4384</v>
      </c>
      <c r="L41" s="5"/>
      <c r="M41" s="5">
        <f t="shared" ref="M41:M60" si="140">C41+H41</f>
        <v>244.67000000000002</v>
      </c>
      <c r="N41" s="17">
        <f t="shared" ref="N41:N60" si="141">E41+J41</f>
        <v>2237.4300000000003</v>
      </c>
      <c r="O41" s="17">
        <f t="shared" ref="O41:O60" si="142">F41+K41</f>
        <v>2237.4300000000003</v>
      </c>
      <c r="P41" s="17">
        <f t="shared" ref="P41:P60" si="143">G41+L41</f>
        <v>0</v>
      </c>
      <c r="Q41" s="17">
        <f t="shared" ref="Q41:Q60" si="144">C41</f>
        <v>119.73</v>
      </c>
      <c r="R41" s="5">
        <v>9.36</v>
      </c>
      <c r="S41" s="5">
        <f>Q41*R41</f>
        <v>1120.6728000000001</v>
      </c>
      <c r="T41" s="5">
        <f t="shared" ref="T41:T60" si="145">S41-U41</f>
        <v>1120.6728000000001</v>
      </c>
      <c r="U41" s="5"/>
      <c r="V41" s="17">
        <f t="shared" ref="V41:V60" si="146">H41</f>
        <v>124.94</v>
      </c>
      <c r="W41" s="5">
        <v>9.73</v>
      </c>
      <c r="X41" s="5">
        <f>V41*W41</f>
        <v>1215.6662000000001</v>
      </c>
      <c r="Y41" s="5">
        <f t="shared" ref="Y41:Y60" si="147">X41-Z41</f>
        <v>1215.6662000000001</v>
      </c>
      <c r="Z41" s="5"/>
      <c r="AA41" s="5">
        <f t="shared" ref="AA41:AA60" si="148">Q41+V41</f>
        <v>244.67000000000002</v>
      </c>
      <c r="AB41" s="17">
        <f t="shared" ref="AB41:AD60" si="149">S41+X41</f>
        <v>2336.3389999999999</v>
      </c>
      <c r="AC41" s="17">
        <f t="shared" si="149"/>
        <v>2336.3389999999999</v>
      </c>
      <c r="AD41" s="17">
        <f t="shared" si="149"/>
        <v>0</v>
      </c>
      <c r="AE41" s="17">
        <f t="shared" ref="AE41:AE60" si="150">C41</f>
        <v>119.73</v>
      </c>
      <c r="AF41" s="5">
        <v>9.73</v>
      </c>
      <c r="AG41" s="5">
        <f>AE41*AF41</f>
        <v>1164.9729</v>
      </c>
      <c r="AH41" s="5">
        <f t="shared" ref="AH41:AH60" si="151">AG41-AI41</f>
        <v>1164.9729</v>
      </c>
      <c r="AI41" s="5"/>
      <c r="AJ41" s="17">
        <f t="shared" ref="AJ41:AJ60" si="152">H41</f>
        <v>124.94</v>
      </c>
      <c r="AK41" s="5">
        <v>10.119999999999999</v>
      </c>
      <c r="AL41" s="5">
        <f>AJ41*AK41</f>
        <v>1264.3927999999999</v>
      </c>
      <c r="AM41" s="5">
        <f t="shared" ref="AM41:AM60" si="153">AL41-AN41</f>
        <v>1264.3927999999999</v>
      </c>
      <c r="AN41" s="5"/>
      <c r="AO41" s="5">
        <f t="shared" ref="AO41:AO60" si="154">AE41+AJ41</f>
        <v>244.67000000000002</v>
      </c>
      <c r="AP41" s="17">
        <f t="shared" ref="AP41:AP60" si="155">AG41+AL41</f>
        <v>2429.3656999999998</v>
      </c>
      <c r="AQ41" s="17">
        <f t="shared" ref="AQ41:AQ60" si="156">AH41+AM41</f>
        <v>2429.3656999999998</v>
      </c>
      <c r="AR41" s="17">
        <f t="shared" ref="AR41:AR60" si="157">AI41+AN41</f>
        <v>0</v>
      </c>
    </row>
    <row r="42" spans="1:44" ht="31.5" hidden="1" x14ac:dyDescent="0.25">
      <c r="A42" s="15" t="s">
        <v>80</v>
      </c>
      <c r="B42" s="1" t="s">
        <v>155</v>
      </c>
      <c r="C42" s="17">
        <v>111.25</v>
      </c>
      <c r="D42" s="5">
        <v>8.92</v>
      </c>
      <c r="E42" s="5">
        <f t="shared" ref="E42:E60" si="158">C42*D42</f>
        <v>992.35</v>
      </c>
      <c r="F42" s="5">
        <f t="shared" si="138"/>
        <v>992.35</v>
      </c>
      <c r="G42" s="5"/>
      <c r="H42" s="17">
        <v>119.51</v>
      </c>
      <c r="I42" s="5">
        <v>9.36</v>
      </c>
      <c r="J42" s="5">
        <f>H42*I42</f>
        <v>1118.6135999999999</v>
      </c>
      <c r="K42" s="5">
        <f t="shared" si="139"/>
        <v>1118.6135999999999</v>
      </c>
      <c r="L42" s="5"/>
      <c r="M42" s="5">
        <f t="shared" si="140"/>
        <v>230.76</v>
      </c>
      <c r="N42" s="17">
        <f t="shared" si="141"/>
        <v>2110.9636</v>
      </c>
      <c r="O42" s="17">
        <f t="shared" si="142"/>
        <v>2110.9636</v>
      </c>
      <c r="P42" s="17">
        <f t="shared" si="143"/>
        <v>0</v>
      </c>
      <c r="Q42" s="17">
        <f t="shared" si="144"/>
        <v>111.25</v>
      </c>
      <c r="R42" s="5">
        <v>9.36</v>
      </c>
      <c r="S42" s="5">
        <f t="shared" ref="S42:S60" si="159">Q42*R42</f>
        <v>1041.3</v>
      </c>
      <c r="T42" s="5">
        <f t="shared" si="145"/>
        <v>1041.3</v>
      </c>
      <c r="U42" s="5"/>
      <c r="V42" s="17">
        <f t="shared" si="146"/>
        <v>119.51</v>
      </c>
      <c r="W42" s="5">
        <v>9.73</v>
      </c>
      <c r="X42" s="5">
        <f>V42*W42</f>
        <v>1162.8323</v>
      </c>
      <c r="Y42" s="5">
        <f t="shared" si="147"/>
        <v>1162.8323</v>
      </c>
      <c r="Z42" s="5"/>
      <c r="AA42" s="5">
        <f t="shared" si="148"/>
        <v>230.76</v>
      </c>
      <c r="AB42" s="17">
        <f t="shared" si="149"/>
        <v>2204.1323000000002</v>
      </c>
      <c r="AC42" s="17">
        <f t="shared" si="149"/>
        <v>2204.1323000000002</v>
      </c>
      <c r="AD42" s="17">
        <f t="shared" si="149"/>
        <v>0</v>
      </c>
      <c r="AE42" s="17">
        <f t="shared" si="150"/>
        <v>111.25</v>
      </c>
      <c r="AF42" s="5">
        <v>9.73</v>
      </c>
      <c r="AG42" s="5">
        <f t="shared" ref="AG42:AG60" si="160">AE42*AF42</f>
        <v>1082.4625000000001</v>
      </c>
      <c r="AH42" s="5">
        <f t="shared" si="151"/>
        <v>1082.4625000000001</v>
      </c>
      <c r="AI42" s="5"/>
      <c r="AJ42" s="17">
        <f t="shared" si="152"/>
        <v>119.51</v>
      </c>
      <c r="AK42" s="5">
        <v>10.119999999999999</v>
      </c>
      <c r="AL42" s="5">
        <f>AJ42*AK42</f>
        <v>1209.4412</v>
      </c>
      <c r="AM42" s="5">
        <f t="shared" si="153"/>
        <v>1209.4412</v>
      </c>
      <c r="AN42" s="5"/>
      <c r="AO42" s="5">
        <f t="shared" si="154"/>
        <v>230.76</v>
      </c>
      <c r="AP42" s="17">
        <f t="shared" si="155"/>
        <v>2291.9036999999998</v>
      </c>
      <c r="AQ42" s="17">
        <f t="shared" si="156"/>
        <v>2291.9036999999998</v>
      </c>
      <c r="AR42" s="17">
        <f t="shared" si="157"/>
        <v>0</v>
      </c>
    </row>
    <row r="43" spans="1:44" ht="31.5" hidden="1" x14ac:dyDescent="0.25">
      <c r="A43" s="15" t="s">
        <v>82</v>
      </c>
      <c r="B43" s="1" t="s">
        <v>185</v>
      </c>
      <c r="C43" s="17">
        <v>90.39</v>
      </c>
      <c r="D43" s="5">
        <v>8.92</v>
      </c>
      <c r="E43" s="5">
        <f t="shared" ref="E43" si="161">C43*D43</f>
        <v>806.27880000000005</v>
      </c>
      <c r="F43" s="5">
        <f t="shared" ref="F43" si="162">E43-G43</f>
        <v>806.27880000000005</v>
      </c>
      <c r="G43" s="5"/>
      <c r="H43" s="17">
        <v>79.72</v>
      </c>
      <c r="I43" s="5">
        <v>9.36</v>
      </c>
      <c r="J43" s="5">
        <f t="shared" ref="J43" si="163">H43*I43</f>
        <v>746.17919999999992</v>
      </c>
      <c r="K43" s="5">
        <f t="shared" ref="K43" si="164">J43-L43</f>
        <v>746.17919999999992</v>
      </c>
      <c r="L43" s="5"/>
      <c r="M43" s="5">
        <f t="shared" ref="M43" si="165">C43+H43</f>
        <v>170.11</v>
      </c>
      <c r="N43" s="17">
        <f t="shared" ref="N43" si="166">E43+J43</f>
        <v>1552.4580000000001</v>
      </c>
      <c r="O43" s="17">
        <f t="shared" ref="O43" si="167">F43+K43</f>
        <v>1552.4580000000001</v>
      </c>
      <c r="P43" s="17">
        <f t="shared" ref="P43" si="168">G43+L43</f>
        <v>0</v>
      </c>
      <c r="Q43" s="17">
        <f t="shared" ref="Q43" si="169">C43</f>
        <v>90.39</v>
      </c>
      <c r="R43" s="5">
        <v>9.36</v>
      </c>
      <c r="S43" s="5">
        <f t="shared" ref="S43" si="170">Q43*R43</f>
        <v>846.05039999999997</v>
      </c>
      <c r="T43" s="5">
        <f t="shared" ref="T43" si="171">S43-U43</f>
        <v>846.05039999999997</v>
      </c>
      <c r="U43" s="5"/>
      <c r="V43" s="17">
        <f t="shared" ref="V43" si="172">H43</f>
        <v>79.72</v>
      </c>
      <c r="W43" s="5">
        <v>9.73</v>
      </c>
      <c r="X43" s="5">
        <f t="shared" ref="X43" si="173">V43*W43</f>
        <v>775.67560000000003</v>
      </c>
      <c r="Y43" s="5">
        <f t="shared" ref="Y43" si="174">X43-Z43</f>
        <v>775.67560000000003</v>
      </c>
      <c r="Z43" s="5"/>
      <c r="AA43" s="5">
        <f t="shared" ref="AA43" si="175">Q43+V43</f>
        <v>170.11</v>
      </c>
      <c r="AB43" s="17">
        <f t="shared" ref="AB43" si="176">S43+X43</f>
        <v>1621.7260000000001</v>
      </c>
      <c r="AC43" s="17">
        <f t="shared" ref="AC43" si="177">T43+Y43</f>
        <v>1621.7260000000001</v>
      </c>
      <c r="AD43" s="17">
        <f t="shared" ref="AD43" si="178">U43+Z43</f>
        <v>0</v>
      </c>
      <c r="AE43" s="17">
        <f t="shared" ref="AE43" si="179">C43</f>
        <v>90.39</v>
      </c>
      <c r="AF43" s="5">
        <v>9.73</v>
      </c>
      <c r="AG43" s="5">
        <f t="shared" ref="AG43" si="180">AE43*AF43</f>
        <v>879.49470000000008</v>
      </c>
      <c r="AH43" s="5">
        <f t="shared" ref="AH43" si="181">AG43-AI43</f>
        <v>879.49470000000008</v>
      </c>
      <c r="AI43" s="5"/>
      <c r="AJ43" s="17">
        <f t="shared" ref="AJ43" si="182">H43</f>
        <v>79.72</v>
      </c>
      <c r="AK43" s="5">
        <v>10.119999999999999</v>
      </c>
      <c r="AL43" s="5">
        <f t="shared" ref="AL43" si="183">AJ43*AK43</f>
        <v>806.76639999999998</v>
      </c>
      <c r="AM43" s="5">
        <f t="shared" ref="AM43" si="184">AL43-AN43</f>
        <v>806.76639999999998</v>
      </c>
      <c r="AN43" s="5"/>
      <c r="AO43" s="5">
        <f t="shared" ref="AO43" si="185">AE43+AJ43</f>
        <v>170.11</v>
      </c>
      <c r="AP43" s="17">
        <f t="shared" ref="AP43" si="186">AG43+AL43</f>
        <v>1686.2611000000002</v>
      </c>
      <c r="AQ43" s="17">
        <f t="shared" ref="AQ43" si="187">AH43+AM43</f>
        <v>1686.2611000000002</v>
      </c>
      <c r="AR43" s="17">
        <f t="shared" ref="AR43" si="188">AI43+AN43</f>
        <v>0</v>
      </c>
    </row>
    <row r="44" spans="1:44" ht="31.5" hidden="1" x14ac:dyDescent="0.25">
      <c r="A44" s="15" t="s">
        <v>83</v>
      </c>
      <c r="B44" s="1" t="s">
        <v>23</v>
      </c>
      <c r="C44" s="17">
        <v>58.99</v>
      </c>
      <c r="D44" s="5">
        <v>8.92</v>
      </c>
      <c r="E44" s="5">
        <f t="shared" si="158"/>
        <v>526.19079999999997</v>
      </c>
      <c r="F44" s="5">
        <f t="shared" si="138"/>
        <v>526.19079999999997</v>
      </c>
      <c r="G44" s="5"/>
      <c r="H44" s="17">
        <v>55.21</v>
      </c>
      <c r="I44" s="5">
        <v>9.36</v>
      </c>
      <c r="J44" s="5">
        <f t="shared" ref="J44:J60" si="189">H44*I44</f>
        <v>516.76559999999995</v>
      </c>
      <c r="K44" s="5">
        <f t="shared" si="139"/>
        <v>516.76559999999995</v>
      </c>
      <c r="L44" s="5"/>
      <c r="M44" s="5">
        <f t="shared" si="140"/>
        <v>114.2</v>
      </c>
      <c r="N44" s="17">
        <f t="shared" si="141"/>
        <v>1042.9564</v>
      </c>
      <c r="O44" s="17">
        <f t="shared" si="142"/>
        <v>1042.9564</v>
      </c>
      <c r="P44" s="17">
        <f t="shared" si="143"/>
        <v>0</v>
      </c>
      <c r="Q44" s="17">
        <f t="shared" si="144"/>
        <v>58.99</v>
      </c>
      <c r="R44" s="5">
        <v>9.36</v>
      </c>
      <c r="S44" s="5">
        <f t="shared" si="159"/>
        <v>552.14639999999997</v>
      </c>
      <c r="T44" s="5">
        <f t="shared" si="145"/>
        <v>552.14639999999997</v>
      </c>
      <c r="U44" s="5"/>
      <c r="V44" s="17">
        <f t="shared" si="146"/>
        <v>55.21</v>
      </c>
      <c r="W44" s="5">
        <v>9.73</v>
      </c>
      <c r="X44" s="5">
        <f t="shared" ref="X44:X60" si="190">V44*W44</f>
        <v>537.19330000000002</v>
      </c>
      <c r="Y44" s="5">
        <f t="shared" si="147"/>
        <v>537.19330000000002</v>
      </c>
      <c r="Z44" s="5"/>
      <c r="AA44" s="5">
        <f t="shared" si="148"/>
        <v>114.2</v>
      </c>
      <c r="AB44" s="17">
        <f t="shared" si="149"/>
        <v>1089.3397</v>
      </c>
      <c r="AC44" s="17">
        <f t="shared" si="149"/>
        <v>1089.3397</v>
      </c>
      <c r="AD44" s="17">
        <f t="shared" si="149"/>
        <v>0</v>
      </c>
      <c r="AE44" s="17">
        <f t="shared" si="150"/>
        <v>58.99</v>
      </c>
      <c r="AF44" s="5">
        <v>9.73</v>
      </c>
      <c r="AG44" s="5">
        <f t="shared" si="160"/>
        <v>573.97270000000003</v>
      </c>
      <c r="AH44" s="5">
        <f t="shared" si="151"/>
        <v>573.97270000000003</v>
      </c>
      <c r="AI44" s="5"/>
      <c r="AJ44" s="17">
        <f t="shared" si="152"/>
        <v>55.21</v>
      </c>
      <c r="AK44" s="5">
        <v>10.119999999999999</v>
      </c>
      <c r="AL44" s="5">
        <f t="shared" ref="AL44:AL60" si="191">AJ44*AK44</f>
        <v>558.72519999999997</v>
      </c>
      <c r="AM44" s="5">
        <f t="shared" si="153"/>
        <v>558.72519999999997</v>
      </c>
      <c r="AN44" s="5"/>
      <c r="AO44" s="5">
        <f t="shared" si="154"/>
        <v>114.2</v>
      </c>
      <c r="AP44" s="17">
        <f t="shared" si="155"/>
        <v>1132.6979000000001</v>
      </c>
      <c r="AQ44" s="17">
        <f t="shared" si="156"/>
        <v>1132.6979000000001</v>
      </c>
      <c r="AR44" s="17">
        <f t="shared" si="157"/>
        <v>0</v>
      </c>
    </row>
    <row r="45" spans="1:44" ht="31.5" hidden="1" x14ac:dyDescent="0.25">
      <c r="A45" s="15" t="s">
        <v>84</v>
      </c>
      <c r="B45" s="1" t="s">
        <v>11</v>
      </c>
      <c r="C45" s="17">
        <v>59.6</v>
      </c>
      <c r="D45" s="5">
        <v>8.92</v>
      </c>
      <c r="E45" s="5">
        <f t="shared" si="158"/>
        <v>531.63200000000006</v>
      </c>
      <c r="F45" s="5">
        <f t="shared" si="138"/>
        <v>531.63200000000006</v>
      </c>
      <c r="G45" s="5"/>
      <c r="H45" s="17">
        <v>63.39</v>
      </c>
      <c r="I45" s="5">
        <v>9.36</v>
      </c>
      <c r="J45" s="5">
        <f t="shared" si="189"/>
        <v>593.33039999999994</v>
      </c>
      <c r="K45" s="5">
        <f t="shared" si="139"/>
        <v>593.33039999999994</v>
      </c>
      <c r="L45" s="5"/>
      <c r="M45" s="5">
        <f t="shared" si="140"/>
        <v>122.99000000000001</v>
      </c>
      <c r="N45" s="17">
        <f t="shared" si="141"/>
        <v>1124.9623999999999</v>
      </c>
      <c r="O45" s="17">
        <f t="shared" si="142"/>
        <v>1124.9623999999999</v>
      </c>
      <c r="P45" s="17">
        <f t="shared" si="143"/>
        <v>0</v>
      </c>
      <c r="Q45" s="17">
        <f t="shared" si="144"/>
        <v>59.6</v>
      </c>
      <c r="R45" s="5">
        <v>9.36</v>
      </c>
      <c r="S45" s="5">
        <f t="shared" si="159"/>
        <v>557.85599999999999</v>
      </c>
      <c r="T45" s="5">
        <f t="shared" si="145"/>
        <v>557.85599999999999</v>
      </c>
      <c r="U45" s="5"/>
      <c r="V45" s="17">
        <f t="shared" si="146"/>
        <v>63.39</v>
      </c>
      <c r="W45" s="5">
        <v>9.73</v>
      </c>
      <c r="X45" s="5">
        <f t="shared" si="190"/>
        <v>616.78470000000004</v>
      </c>
      <c r="Y45" s="5">
        <f t="shared" si="147"/>
        <v>616.78470000000004</v>
      </c>
      <c r="Z45" s="5"/>
      <c r="AA45" s="5">
        <f t="shared" si="148"/>
        <v>122.99000000000001</v>
      </c>
      <c r="AB45" s="17">
        <f t="shared" si="149"/>
        <v>1174.6406999999999</v>
      </c>
      <c r="AC45" s="17">
        <f t="shared" si="149"/>
        <v>1174.6406999999999</v>
      </c>
      <c r="AD45" s="17">
        <f t="shared" si="149"/>
        <v>0</v>
      </c>
      <c r="AE45" s="17">
        <f t="shared" si="150"/>
        <v>59.6</v>
      </c>
      <c r="AF45" s="5">
        <v>9.73</v>
      </c>
      <c r="AG45" s="5">
        <f t="shared" si="160"/>
        <v>579.90800000000002</v>
      </c>
      <c r="AH45" s="5">
        <f t="shared" si="151"/>
        <v>579.90800000000002</v>
      </c>
      <c r="AI45" s="5"/>
      <c r="AJ45" s="17">
        <f t="shared" si="152"/>
        <v>63.39</v>
      </c>
      <c r="AK45" s="5">
        <v>10.119999999999999</v>
      </c>
      <c r="AL45" s="5">
        <f t="shared" si="191"/>
        <v>641.5068</v>
      </c>
      <c r="AM45" s="5">
        <f t="shared" si="153"/>
        <v>641.5068</v>
      </c>
      <c r="AN45" s="5"/>
      <c r="AO45" s="5">
        <f t="shared" si="154"/>
        <v>122.99000000000001</v>
      </c>
      <c r="AP45" s="17">
        <f t="shared" si="155"/>
        <v>1221.4148</v>
      </c>
      <c r="AQ45" s="17">
        <f t="shared" si="156"/>
        <v>1221.4148</v>
      </c>
      <c r="AR45" s="17">
        <f t="shared" si="157"/>
        <v>0</v>
      </c>
    </row>
    <row r="46" spans="1:44" ht="31.5" hidden="1" x14ac:dyDescent="0.25">
      <c r="A46" s="15" t="s">
        <v>85</v>
      </c>
      <c r="B46" s="1" t="s">
        <v>12</v>
      </c>
      <c r="C46" s="17">
        <v>108.76</v>
      </c>
      <c r="D46" s="5">
        <v>8.92</v>
      </c>
      <c r="E46" s="5">
        <f t="shared" si="158"/>
        <v>970.13920000000007</v>
      </c>
      <c r="F46" s="5">
        <f t="shared" si="138"/>
        <v>970.13920000000007</v>
      </c>
      <c r="G46" s="5"/>
      <c r="H46" s="17">
        <v>101.53</v>
      </c>
      <c r="I46" s="5">
        <v>9.36</v>
      </c>
      <c r="J46" s="5">
        <f t="shared" si="189"/>
        <v>950.32079999999996</v>
      </c>
      <c r="K46" s="5">
        <f t="shared" si="139"/>
        <v>950.32079999999996</v>
      </c>
      <c r="L46" s="5"/>
      <c r="M46" s="5">
        <f t="shared" si="140"/>
        <v>210.29000000000002</v>
      </c>
      <c r="N46" s="17">
        <f t="shared" si="141"/>
        <v>1920.46</v>
      </c>
      <c r="O46" s="17">
        <f t="shared" si="142"/>
        <v>1920.46</v>
      </c>
      <c r="P46" s="17">
        <f t="shared" si="143"/>
        <v>0</v>
      </c>
      <c r="Q46" s="17">
        <f t="shared" si="144"/>
        <v>108.76</v>
      </c>
      <c r="R46" s="5">
        <v>9.36</v>
      </c>
      <c r="S46" s="5">
        <f t="shared" si="159"/>
        <v>1017.9936</v>
      </c>
      <c r="T46" s="5">
        <f t="shared" si="145"/>
        <v>1017.9936</v>
      </c>
      <c r="U46" s="5"/>
      <c r="V46" s="17">
        <f t="shared" si="146"/>
        <v>101.53</v>
      </c>
      <c r="W46" s="5">
        <v>9.73</v>
      </c>
      <c r="X46" s="5">
        <f t="shared" si="190"/>
        <v>987.88690000000008</v>
      </c>
      <c r="Y46" s="5">
        <f t="shared" si="147"/>
        <v>987.88690000000008</v>
      </c>
      <c r="Z46" s="5"/>
      <c r="AA46" s="5">
        <f t="shared" si="148"/>
        <v>210.29000000000002</v>
      </c>
      <c r="AB46" s="17">
        <f t="shared" si="149"/>
        <v>2005.8805000000002</v>
      </c>
      <c r="AC46" s="17">
        <f t="shared" si="149"/>
        <v>2005.8805000000002</v>
      </c>
      <c r="AD46" s="17">
        <f t="shared" si="149"/>
        <v>0</v>
      </c>
      <c r="AE46" s="17">
        <f t="shared" si="150"/>
        <v>108.76</v>
      </c>
      <c r="AF46" s="5">
        <v>9.73</v>
      </c>
      <c r="AG46" s="5">
        <f t="shared" si="160"/>
        <v>1058.2348000000002</v>
      </c>
      <c r="AH46" s="5">
        <f t="shared" si="151"/>
        <v>1058.2348000000002</v>
      </c>
      <c r="AI46" s="5"/>
      <c r="AJ46" s="17">
        <f t="shared" si="152"/>
        <v>101.53</v>
      </c>
      <c r="AK46" s="5">
        <v>10.119999999999999</v>
      </c>
      <c r="AL46" s="5">
        <f t="shared" si="191"/>
        <v>1027.4836</v>
      </c>
      <c r="AM46" s="5">
        <f t="shared" si="153"/>
        <v>1027.4836</v>
      </c>
      <c r="AN46" s="5"/>
      <c r="AO46" s="5">
        <f t="shared" si="154"/>
        <v>210.29000000000002</v>
      </c>
      <c r="AP46" s="17">
        <f t="shared" si="155"/>
        <v>2085.7184000000002</v>
      </c>
      <c r="AQ46" s="17">
        <f t="shared" si="156"/>
        <v>2085.7184000000002</v>
      </c>
      <c r="AR46" s="17">
        <f t="shared" si="157"/>
        <v>0</v>
      </c>
    </row>
    <row r="47" spans="1:44" ht="31.5" hidden="1" x14ac:dyDescent="0.25">
      <c r="A47" s="15" t="s">
        <v>86</v>
      </c>
      <c r="B47" s="1" t="s">
        <v>13</v>
      </c>
      <c r="C47" s="17">
        <v>108.95</v>
      </c>
      <c r="D47" s="5">
        <v>8.92</v>
      </c>
      <c r="E47" s="5">
        <f t="shared" si="158"/>
        <v>971.83400000000006</v>
      </c>
      <c r="F47" s="5">
        <f t="shared" si="138"/>
        <v>971.83400000000006</v>
      </c>
      <c r="G47" s="5"/>
      <c r="H47" s="17">
        <v>102.2</v>
      </c>
      <c r="I47" s="5">
        <v>9.36</v>
      </c>
      <c r="J47" s="5">
        <f t="shared" si="189"/>
        <v>956.59199999999998</v>
      </c>
      <c r="K47" s="5">
        <f t="shared" si="139"/>
        <v>956.59199999999998</v>
      </c>
      <c r="L47" s="5"/>
      <c r="M47" s="5">
        <f t="shared" si="140"/>
        <v>211.15</v>
      </c>
      <c r="N47" s="17">
        <f t="shared" si="141"/>
        <v>1928.4259999999999</v>
      </c>
      <c r="O47" s="17">
        <f t="shared" si="142"/>
        <v>1928.4259999999999</v>
      </c>
      <c r="P47" s="17">
        <f t="shared" si="143"/>
        <v>0</v>
      </c>
      <c r="Q47" s="17">
        <f t="shared" si="144"/>
        <v>108.95</v>
      </c>
      <c r="R47" s="5">
        <v>9.36</v>
      </c>
      <c r="S47" s="5">
        <f t="shared" si="159"/>
        <v>1019.7719999999999</v>
      </c>
      <c r="T47" s="5">
        <f t="shared" si="145"/>
        <v>1019.7719999999999</v>
      </c>
      <c r="U47" s="5"/>
      <c r="V47" s="17">
        <f t="shared" si="146"/>
        <v>102.2</v>
      </c>
      <c r="W47" s="5">
        <v>9.73</v>
      </c>
      <c r="X47" s="5">
        <f t="shared" si="190"/>
        <v>994.40600000000006</v>
      </c>
      <c r="Y47" s="5">
        <f t="shared" si="147"/>
        <v>994.40600000000006</v>
      </c>
      <c r="Z47" s="5"/>
      <c r="AA47" s="5">
        <f t="shared" si="148"/>
        <v>211.15</v>
      </c>
      <c r="AB47" s="17">
        <f t="shared" si="149"/>
        <v>2014.1779999999999</v>
      </c>
      <c r="AC47" s="17">
        <f t="shared" si="149"/>
        <v>2014.1779999999999</v>
      </c>
      <c r="AD47" s="17">
        <f t="shared" si="149"/>
        <v>0</v>
      </c>
      <c r="AE47" s="17">
        <f t="shared" si="150"/>
        <v>108.95</v>
      </c>
      <c r="AF47" s="5">
        <v>9.73</v>
      </c>
      <c r="AG47" s="5">
        <f t="shared" si="160"/>
        <v>1060.0835000000002</v>
      </c>
      <c r="AH47" s="5">
        <f t="shared" si="151"/>
        <v>1060.0835000000002</v>
      </c>
      <c r="AI47" s="5"/>
      <c r="AJ47" s="17">
        <f t="shared" si="152"/>
        <v>102.2</v>
      </c>
      <c r="AK47" s="5">
        <v>10.119999999999999</v>
      </c>
      <c r="AL47" s="5">
        <f t="shared" si="191"/>
        <v>1034.2639999999999</v>
      </c>
      <c r="AM47" s="5">
        <f t="shared" si="153"/>
        <v>1034.2639999999999</v>
      </c>
      <c r="AN47" s="5"/>
      <c r="AO47" s="5">
        <f t="shared" si="154"/>
        <v>211.15</v>
      </c>
      <c r="AP47" s="17">
        <f t="shared" si="155"/>
        <v>2094.3474999999999</v>
      </c>
      <c r="AQ47" s="17">
        <f t="shared" si="156"/>
        <v>2094.3474999999999</v>
      </c>
      <c r="AR47" s="17">
        <f t="shared" si="157"/>
        <v>0</v>
      </c>
    </row>
    <row r="48" spans="1:44" ht="31.5" hidden="1" x14ac:dyDescent="0.25">
      <c r="A48" s="15" t="s">
        <v>87</v>
      </c>
      <c r="B48" s="1" t="s">
        <v>14</v>
      </c>
      <c r="C48" s="17">
        <v>53.49</v>
      </c>
      <c r="D48" s="5">
        <v>8.92</v>
      </c>
      <c r="E48" s="5">
        <f t="shared" si="158"/>
        <v>477.13080000000002</v>
      </c>
      <c r="F48" s="5">
        <f t="shared" si="138"/>
        <v>477.13080000000002</v>
      </c>
      <c r="G48" s="5"/>
      <c r="H48" s="17">
        <v>35.479999999999997</v>
      </c>
      <c r="I48" s="5">
        <v>9.36</v>
      </c>
      <c r="J48" s="5">
        <f t="shared" si="189"/>
        <v>332.09279999999995</v>
      </c>
      <c r="K48" s="5">
        <f t="shared" si="139"/>
        <v>332.09279999999995</v>
      </c>
      <c r="L48" s="5"/>
      <c r="M48" s="5">
        <f t="shared" si="140"/>
        <v>88.97</v>
      </c>
      <c r="N48" s="17">
        <f t="shared" si="141"/>
        <v>809.22360000000003</v>
      </c>
      <c r="O48" s="17">
        <f t="shared" si="142"/>
        <v>809.22360000000003</v>
      </c>
      <c r="P48" s="17">
        <f t="shared" si="143"/>
        <v>0</v>
      </c>
      <c r="Q48" s="17">
        <f t="shared" si="144"/>
        <v>53.49</v>
      </c>
      <c r="R48" s="5">
        <v>9.36</v>
      </c>
      <c r="S48" s="5">
        <f t="shared" si="159"/>
        <v>500.66640000000001</v>
      </c>
      <c r="T48" s="5">
        <f t="shared" si="145"/>
        <v>500.66640000000001</v>
      </c>
      <c r="U48" s="5"/>
      <c r="V48" s="17">
        <f t="shared" si="146"/>
        <v>35.479999999999997</v>
      </c>
      <c r="W48" s="5">
        <v>9.73</v>
      </c>
      <c r="X48" s="5">
        <f t="shared" si="190"/>
        <v>345.22039999999998</v>
      </c>
      <c r="Y48" s="5">
        <f t="shared" si="147"/>
        <v>345.22039999999998</v>
      </c>
      <c r="Z48" s="5"/>
      <c r="AA48" s="5">
        <f t="shared" si="148"/>
        <v>88.97</v>
      </c>
      <c r="AB48" s="17">
        <f t="shared" si="149"/>
        <v>845.88679999999999</v>
      </c>
      <c r="AC48" s="17">
        <f t="shared" si="149"/>
        <v>845.88679999999999</v>
      </c>
      <c r="AD48" s="17">
        <f t="shared" si="149"/>
        <v>0</v>
      </c>
      <c r="AE48" s="17">
        <f t="shared" si="150"/>
        <v>53.49</v>
      </c>
      <c r="AF48" s="5">
        <v>9.73</v>
      </c>
      <c r="AG48" s="5">
        <f t="shared" si="160"/>
        <v>520.45770000000005</v>
      </c>
      <c r="AH48" s="5">
        <f t="shared" si="151"/>
        <v>520.45770000000005</v>
      </c>
      <c r="AI48" s="5"/>
      <c r="AJ48" s="17">
        <f t="shared" si="152"/>
        <v>35.479999999999997</v>
      </c>
      <c r="AK48" s="5">
        <v>10.119999999999999</v>
      </c>
      <c r="AL48" s="5">
        <f t="shared" si="191"/>
        <v>359.05759999999992</v>
      </c>
      <c r="AM48" s="5">
        <f t="shared" si="153"/>
        <v>359.05759999999992</v>
      </c>
      <c r="AN48" s="5"/>
      <c r="AO48" s="5">
        <f t="shared" si="154"/>
        <v>88.97</v>
      </c>
      <c r="AP48" s="17">
        <f t="shared" si="155"/>
        <v>879.51530000000002</v>
      </c>
      <c r="AQ48" s="17">
        <f t="shared" si="156"/>
        <v>879.51530000000002</v>
      </c>
      <c r="AR48" s="17">
        <f t="shared" si="157"/>
        <v>0</v>
      </c>
    </row>
    <row r="49" spans="1:44" ht="31.5" hidden="1" x14ac:dyDescent="0.25">
      <c r="A49" s="15" t="s">
        <v>88</v>
      </c>
      <c r="B49" s="1" t="s">
        <v>15</v>
      </c>
      <c r="C49" s="17">
        <v>125.13</v>
      </c>
      <c r="D49" s="5">
        <v>8.92</v>
      </c>
      <c r="E49" s="5">
        <f t="shared" si="158"/>
        <v>1116.1596</v>
      </c>
      <c r="F49" s="5">
        <f t="shared" si="138"/>
        <v>1116.1596</v>
      </c>
      <c r="G49" s="5"/>
      <c r="H49" s="17">
        <v>116.35</v>
      </c>
      <c r="I49" s="5">
        <v>9.36</v>
      </c>
      <c r="J49" s="5">
        <f t="shared" si="189"/>
        <v>1089.0359999999998</v>
      </c>
      <c r="K49" s="5">
        <f t="shared" si="139"/>
        <v>1089.0359999999998</v>
      </c>
      <c r="L49" s="5"/>
      <c r="M49" s="5">
        <f t="shared" si="140"/>
        <v>241.48</v>
      </c>
      <c r="N49" s="17">
        <f t="shared" si="141"/>
        <v>2205.1956</v>
      </c>
      <c r="O49" s="17">
        <f t="shared" si="142"/>
        <v>2205.1956</v>
      </c>
      <c r="P49" s="17">
        <f t="shared" si="143"/>
        <v>0</v>
      </c>
      <c r="Q49" s="17">
        <f t="shared" si="144"/>
        <v>125.13</v>
      </c>
      <c r="R49" s="5">
        <v>9.36</v>
      </c>
      <c r="S49" s="5">
        <f t="shared" si="159"/>
        <v>1171.2167999999999</v>
      </c>
      <c r="T49" s="5">
        <f t="shared" si="145"/>
        <v>1171.2167999999999</v>
      </c>
      <c r="U49" s="5"/>
      <c r="V49" s="17">
        <f t="shared" si="146"/>
        <v>116.35</v>
      </c>
      <c r="W49" s="5">
        <v>9.73</v>
      </c>
      <c r="X49" s="5">
        <f t="shared" si="190"/>
        <v>1132.0854999999999</v>
      </c>
      <c r="Y49" s="5">
        <f t="shared" si="147"/>
        <v>1132.0854999999999</v>
      </c>
      <c r="Z49" s="5"/>
      <c r="AA49" s="5">
        <f t="shared" si="148"/>
        <v>241.48</v>
      </c>
      <c r="AB49" s="17">
        <f t="shared" si="149"/>
        <v>2303.3022999999998</v>
      </c>
      <c r="AC49" s="17">
        <f t="shared" si="149"/>
        <v>2303.3022999999998</v>
      </c>
      <c r="AD49" s="17">
        <f t="shared" si="149"/>
        <v>0</v>
      </c>
      <c r="AE49" s="17">
        <f t="shared" si="150"/>
        <v>125.13</v>
      </c>
      <c r="AF49" s="5">
        <v>9.73</v>
      </c>
      <c r="AG49" s="5">
        <f t="shared" si="160"/>
        <v>1217.5148999999999</v>
      </c>
      <c r="AH49" s="5">
        <f t="shared" si="151"/>
        <v>1217.5148999999999</v>
      </c>
      <c r="AI49" s="5"/>
      <c r="AJ49" s="17">
        <f t="shared" si="152"/>
        <v>116.35</v>
      </c>
      <c r="AK49" s="5">
        <v>10.119999999999999</v>
      </c>
      <c r="AL49" s="5">
        <f t="shared" si="191"/>
        <v>1177.4619999999998</v>
      </c>
      <c r="AM49" s="5">
        <f t="shared" si="153"/>
        <v>1177.4619999999998</v>
      </c>
      <c r="AN49" s="5"/>
      <c r="AO49" s="5">
        <f t="shared" si="154"/>
        <v>241.48</v>
      </c>
      <c r="AP49" s="17">
        <f t="shared" si="155"/>
        <v>2394.9768999999997</v>
      </c>
      <c r="AQ49" s="17">
        <f t="shared" si="156"/>
        <v>2394.9768999999997</v>
      </c>
      <c r="AR49" s="17">
        <f t="shared" si="157"/>
        <v>0</v>
      </c>
    </row>
    <row r="50" spans="1:44" ht="31.5" hidden="1" x14ac:dyDescent="0.25">
      <c r="A50" s="15" t="s">
        <v>89</v>
      </c>
      <c r="B50" s="1" t="s">
        <v>16</v>
      </c>
      <c r="C50" s="17">
        <v>58.74</v>
      </c>
      <c r="D50" s="5">
        <v>8.92</v>
      </c>
      <c r="E50" s="5">
        <f t="shared" si="158"/>
        <v>523.96080000000006</v>
      </c>
      <c r="F50" s="5">
        <f t="shared" si="138"/>
        <v>523.96080000000006</v>
      </c>
      <c r="G50" s="5"/>
      <c r="H50" s="17">
        <v>53.85</v>
      </c>
      <c r="I50" s="5">
        <v>9.36</v>
      </c>
      <c r="J50" s="5">
        <f t="shared" si="189"/>
        <v>504.036</v>
      </c>
      <c r="K50" s="5">
        <f t="shared" si="139"/>
        <v>504.036</v>
      </c>
      <c r="L50" s="5"/>
      <c r="M50" s="5">
        <f t="shared" si="140"/>
        <v>112.59</v>
      </c>
      <c r="N50" s="17">
        <f t="shared" si="141"/>
        <v>1027.9968000000001</v>
      </c>
      <c r="O50" s="17">
        <f t="shared" si="142"/>
        <v>1027.9968000000001</v>
      </c>
      <c r="P50" s="17">
        <f t="shared" si="143"/>
        <v>0</v>
      </c>
      <c r="Q50" s="17">
        <f t="shared" si="144"/>
        <v>58.74</v>
      </c>
      <c r="R50" s="5">
        <v>9.36</v>
      </c>
      <c r="S50" s="5">
        <f t="shared" si="159"/>
        <v>549.80639999999994</v>
      </c>
      <c r="T50" s="5">
        <f t="shared" si="145"/>
        <v>549.80639999999994</v>
      </c>
      <c r="U50" s="5"/>
      <c r="V50" s="17">
        <f t="shared" si="146"/>
        <v>53.85</v>
      </c>
      <c r="W50" s="5">
        <v>9.73</v>
      </c>
      <c r="X50" s="5">
        <f t="shared" si="190"/>
        <v>523.96050000000002</v>
      </c>
      <c r="Y50" s="5">
        <f t="shared" si="147"/>
        <v>523.96050000000002</v>
      </c>
      <c r="Z50" s="5"/>
      <c r="AA50" s="5">
        <f t="shared" si="148"/>
        <v>112.59</v>
      </c>
      <c r="AB50" s="17">
        <f t="shared" si="149"/>
        <v>1073.7669000000001</v>
      </c>
      <c r="AC50" s="17">
        <f t="shared" si="149"/>
        <v>1073.7669000000001</v>
      </c>
      <c r="AD50" s="17">
        <f t="shared" si="149"/>
        <v>0</v>
      </c>
      <c r="AE50" s="17">
        <f t="shared" si="150"/>
        <v>58.74</v>
      </c>
      <c r="AF50" s="5">
        <v>9.73</v>
      </c>
      <c r="AG50" s="5">
        <f t="shared" si="160"/>
        <v>571.54020000000003</v>
      </c>
      <c r="AH50" s="5">
        <f t="shared" si="151"/>
        <v>571.54020000000003</v>
      </c>
      <c r="AI50" s="5"/>
      <c r="AJ50" s="17">
        <f t="shared" si="152"/>
        <v>53.85</v>
      </c>
      <c r="AK50" s="5">
        <v>10.119999999999999</v>
      </c>
      <c r="AL50" s="5">
        <f t="shared" si="191"/>
        <v>544.96199999999999</v>
      </c>
      <c r="AM50" s="5">
        <f t="shared" si="153"/>
        <v>544.96199999999999</v>
      </c>
      <c r="AN50" s="5"/>
      <c r="AO50" s="5">
        <f t="shared" si="154"/>
        <v>112.59</v>
      </c>
      <c r="AP50" s="17">
        <f t="shared" si="155"/>
        <v>1116.5021999999999</v>
      </c>
      <c r="AQ50" s="17">
        <f t="shared" si="156"/>
        <v>1116.5021999999999</v>
      </c>
      <c r="AR50" s="17">
        <f t="shared" si="157"/>
        <v>0</v>
      </c>
    </row>
    <row r="51" spans="1:44" ht="31.5" hidden="1" x14ac:dyDescent="0.25">
      <c r="A51" s="15" t="s">
        <v>90</v>
      </c>
      <c r="B51" s="1" t="s">
        <v>17</v>
      </c>
      <c r="C51" s="17">
        <v>42.42</v>
      </c>
      <c r="D51" s="5">
        <v>8.92</v>
      </c>
      <c r="E51" s="5">
        <f t="shared" si="158"/>
        <v>378.38640000000004</v>
      </c>
      <c r="F51" s="5">
        <f t="shared" si="138"/>
        <v>378.38640000000004</v>
      </c>
      <c r="G51" s="5"/>
      <c r="H51" s="17">
        <v>33.700000000000003</v>
      </c>
      <c r="I51" s="5">
        <v>9.36</v>
      </c>
      <c r="J51" s="5">
        <f t="shared" si="189"/>
        <v>315.43200000000002</v>
      </c>
      <c r="K51" s="5">
        <f t="shared" si="139"/>
        <v>315.43200000000002</v>
      </c>
      <c r="L51" s="5"/>
      <c r="M51" s="5">
        <f t="shared" si="140"/>
        <v>76.12</v>
      </c>
      <c r="N51" s="17">
        <f t="shared" si="141"/>
        <v>693.81840000000011</v>
      </c>
      <c r="O51" s="17">
        <f t="shared" si="142"/>
        <v>693.81840000000011</v>
      </c>
      <c r="P51" s="17">
        <f t="shared" si="143"/>
        <v>0</v>
      </c>
      <c r="Q51" s="17">
        <f t="shared" si="144"/>
        <v>42.42</v>
      </c>
      <c r="R51" s="5">
        <v>9.36</v>
      </c>
      <c r="S51" s="5">
        <f t="shared" si="159"/>
        <v>397.05119999999999</v>
      </c>
      <c r="T51" s="5">
        <f t="shared" si="145"/>
        <v>397.05119999999999</v>
      </c>
      <c r="U51" s="5"/>
      <c r="V51" s="17">
        <f t="shared" si="146"/>
        <v>33.700000000000003</v>
      </c>
      <c r="W51" s="5">
        <v>9.73</v>
      </c>
      <c r="X51" s="5">
        <f t="shared" si="190"/>
        <v>327.90100000000007</v>
      </c>
      <c r="Y51" s="5">
        <f t="shared" si="147"/>
        <v>327.90100000000007</v>
      </c>
      <c r="Z51" s="5"/>
      <c r="AA51" s="5">
        <f t="shared" si="148"/>
        <v>76.12</v>
      </c>
      <c r="AB51" s="17">
        <f t="shared" si="149"/>
        <v>724.95220000000006</v>
      </c>
      <c r="AC51" s="17">
        <f t="shared" si="149"/>
        <v>724.95220000000006</v>
      </c>
      <c r="AD51" s="17">
        <f t="shared" si="149"/>
        <v>0</v>
      </c>
      <c r="AE51" s="17">
        <f t="shared" si="150"/>
        <v>42.42</v>
      </c>
      <c r="AF51" s="5">
        <v>9.73</v>
      </c>
      <c r="AG51" s="5">
        <f t="shared" si="160"/>
        <v>412.74660000000006</v>
      </c>
      <c r="AH51" s="5">
        <f t="shared" si="151"/>
        <v>412.74660000000006</v>
      </c>
      <c r="AI51" s="5"/>
      <c r="AJ51" s="17">
        <f t="shared" si="152"/>
        <v>33.700000000000003</v>
      </c>
      <c r="AK51" s="5">
        <v>10.119999999999999</v>
      </c>
      <c r="AL51" s="5">
        <f t="shared" si="191"/>
        <v>341.04399999999998</v>
      </c>
      <c r="AM51" s="5">
        <f t="shared" si="153"/>
        <v>341.04399999999998</v>
      </c>
      <c r="AN51" s="5"/>
      <c r="AO51" s="5">
        <f t="shared" si="154"/>
        <v>76.12</v>
      </c>
      <c r="AP51" s="17">
        <f t="shared" si="155"/>
        <v>753.79060000000004</v>
      </c>
      <c r="AQ51" s="17">
        <f t="shared" si="156"/>
        <v>753.79060000000004</v>
      </c>
      <c r="AR51" s="17">
        <f t="shared" si="157"/>
        <v>0</v>
      </c>
    </row>
    <row r="52" spans="1:44" ht="31.5" hidden="1" x14ac:dyDescent="0.25">
      <c r="A52" s="15" t="s">
        <v>91</v>
      </c>
      <c r="B52" s="1" t="s">
        <v>18</v>
      </c>
      <c r="C52" s="17">
        <v>17.46</v>
      </c>
      <c r="D52" s="5">
        <v>8.92</v>
      </c>
      <c r="E52" s="5">
        <f t="shared" si="158"/>
        <v>155.7432</v>
      </c>
      <c r="F52" s="5">
        <f t="shared" si="138"/>
        <v>155.7432</v>
      </c>
      <c r="G52" s="5"/>
      <c r="H52" s="17">
        <v>16.82</v>
      </c>
      <c r="I52" s="5">
        <v>9.36</v>
      </c>
      <c r="J52" s="5">
        <f t="shared" si="189"/>
        <v>157.43519999999998</v>
      </c>
      <c r="K52" s="5">
        <f t="shared" si="139"/>
        <v>157.43519999999998</v>
      </c>
      <c r="L52" s="5"/>
      <c r="M52" s="5">
        <f t="shared" si="140"/>
        <v>34.28</v>
      </c>
      <c r="N52" s="17">
        <f t="shared" si="141"/>
        <v>313.17840000000001</v>
      </c>
      <c r="O52" s="17">
        <f t="shared" si="142"/>
        <v>313.17840000000001</v>
      </c>
      <c r="P52" s="17">
        <f t="shared" si="143"/>
        <v>0</v>
      </c>
      <c r="Q52" s="17">
        <f t="shared" si="144"/>
        <v>17.46</v>
      </c>
      <c r="R52" s="5">
        <v>9.36</v>
      </c>
      <c r="S52" s="5">
        <f t="shared" si="159"/>
        <v>163.4256</v>
      </c>
      <c r="T52" s="5">
        <f t="shared" si="145"/>
        <v>163.4256</v>
      </c>
      <c r="U52" s="5"/>
      <c r="V52" s="17">
        <f t="shared" si="146"/>
        <v>16.82</v>
      </c>
      <c r="W52" s="5">
        <v>9.73</v>
      </c>
      <c r="X52" s="5">
        <f t="shared" si="190"/>
        <v>163.65860000000001</v>
      </c>
      <c r="Y52" s="5">
        <f t="shared" si="147"/>
        <v>163.65860000000001</v>
      </c>
      <c r="Z52" s="5"/>
      <c r="AA52" s="5">
        <f t="shared" si="148"/>
        <v>34.28</v>
      </c>
      <c r="AB52" s="17">
        <f t="shared" si="149"/>
        <v>327.08420000000001</v>
      </c>
      <c r="AC52" s="17">
        <f t="shared" si="149"/>
        <v>327.08420000000001</v>
      </c>
      <c r="AD52" s="17">
        <f t="shared" si="149"/>
        <v>0</v>
      </c>
      <c r="AE52" s="17">
        <f t="shared" si="150"/>
        <v>17.46</v>
      </c>
      <c r="AF52" s="5">
        <v>9.73</v>
      </c>
      <c r="AG52" s="5">
        <f t="shared" si="160"/>
        <v>169.88580000000002</v>
      </c>
      <c r="AH52" s="5">
        <f t="shared" si="151"/>
        <v>169.88580000000002</v>
      </c>
      <c r="AI52" s="5"/>
      <c r="AJ52" s="17">
        <f t="shared" si="152"/>
        <v>16.82</v>
      </c>
      <c r="AK52" s="5">
        <v>10.119999999999999</v>
      </c>
      <c r="AL52" s="5">
        <f t="shared" si="191"/>
        <v>170.2184</v>
      </c>
      <c r="AM52" s="5">
        <f t="shared" si="153"/>
        <v>170.2184</v>
      </c>
      <c r="AN52" s="5"/>
      <c r="AO52" s="5">
        <f t="shared" si="154"/>
        <v>34.28</v>
      </c>
      <c r="AP52" s="17">
        <f t="shared" si="155"/>
        <v>340.10419999999999</v>
      </c>
      <c r="AQ52" s="17">
        <f t="shared" si="156"/>
        <v>340.10419999999999</v>
      </c>
      <c r="AR52" s="17">
        <f t="shared" si="157"/>
        <v>0</v>
      </c>
    </row>
    <row r="53" spans="1:44" ht="31.5" hidden="1" x14ac:dyDescent="0.25">
      <c r="A53" s="15" t="s">
        <v>92</v>
      </c>
      <c r="B53" s="1" t="s">
        <v>19</v>
      </c>
      <c r="C53" s="17">
        <v>56.11</v>
      </c>
      <c r="D53" s="5">
        <v>8.92</v>
      </c>
      <c r="E53" s="5">
        <f t="shared" si="158"/>
        <v>500.50119999999998</v>
      </c>
      <c r="F53" s="5">
        <f t="shared" si="138"/>
        <v>500.50119999999998</v>
      </c>
      <c r="G53" s="5"/>
      <c r="H53" s="17">
        <v>52.62</v>
      </c>
      <c r="I53" s="5">
        <v>9.36</v>
      </c>
      <c r="J53" s="5">
        <f t="shared" si="189"/>
        <v>492.52319999999997</v>
      </c>
      <c r="K53" s="5">
        <f t="shared" si="139"/>
        <v>492.52319999999997</v>
      </c>
      <c r="L53" s="5"/>
      <c r="M53" s="5">
        <f t="shared" si="140"/>
        <v>108.72999999999999</v>
      </c>
      <c r="N53" s="17">
        <f t="shared" si="141"/>
        <v>993.02440000000001</v>
      </c>
      <c r="O53" s="17">
        <f t="shared" si="142"/>
        <v>993.02440000000001</v>
      </c>
      <c r="P53" s="17">
        <f t="shared" si="143"/>
        <v>0</v>
      </c>
      <c r="Q53" s="17">
        <f t="shared" si="144"/>
        <v>56.11</v>
      </c>
      <c r="R53" s="5">
        <v>9.36</v>
      </c>
      <c r="S53" s="5">
        <f t="shared" si="159"/>
        <v>525.18959999999993</v>
      </c>
      <c r="T53" s="5">
        <f t="shared" si="145"/>
        <v>525.18959999999993</v>
      </c>
      <c r="U53" s="5"/>
      <c r="V53" s="17">
        <f t="shared" si="146"/>
        <v>52.62</v>
      </c>
      <c r="W53" s="5">
        <v>9.73</v>
      </c>
      <c r="X53" s="5">
        <f t="shared" si="190"/>
        <v>511.99259999999998</v>
      </c>
      <c r="Y53" s="5">
        <f t="shared" si="147"/>
        <v>511.99259999999998</v>
      </c>
      <c r="Z53" s="5"/>
      <c r="AA53" s="5">
        <f t="shared" si="148"/>
        <v>108.72999999999999</v>
      </c>
      <c r="AB53" s="17">
        <f t="shared" si="149"/>
        <v>1037.1822</v>
      </c>
      <c r="AC53" s="17">
        <f t="shared" si="149"/>
        <v>1037.1822</v>
      </c>
      <c r="AD53" s="17">
        <f t="shared" si="149"/>
        <v>0</v>
      </c>
      <c r="AE53" s="17">
        <f t="shared" si="150"/>
        <v>56.11</v>
      </c>
      <c r="AF53" s="5">
        <v>9.73</v>
      </c>
      <c r="AG53" s="5">
        <f t="shared" si="160"/>
        <v>545.95029999999997</v>
      </c>
      <c r="AH53" s="5">
        <f t="shared" si="151"/>
        <v>545.95029999999997</v>
      </c>
      <c r="AI53" s="5"/>
      <c r="AJ53" s="17">
        <f t="shared" si="152"/>
        <v>52.62</v>
      </c>
      <c r="AK53" s="5">
        <v>10.119999999999999</v>
      </c>
      <c r="AL53" s="5">
        <f t="shared" si="191"/>
        <v>532.51439999999991</v>
      </c>
      <c r="AM53" s="5">
        <f t="shared" si="153"/>
        <v>532.51439999999991</v>
      </c>
      <c r="AN53" s="5"/>
      <c r="AO53" s="5">
        <f t="shared" si="154"/>
        <v>108.72999999999999</v>
      </c>
      <c r="AP53" s="17">
        <f t="shared" si="155"/>
        <v>1078.4647</v>
      </c>
      <c r="AQ53" s="17">
        <f t="shared" si="156"/>
        <v>1078.4647</v>
      </c>
      <c r="AR53" s="17">
        <f t="shared" si="157"/>
        <v>0</v>
      </c>
    </row>
    <row r="54" spans="1:44" ht="31.5" hidden="1" x14ac:dyDescent="0.25">
      <c r="A54" s="15" t="s">
        <v>93</v>
      </c>
      <c r="B54" s="1" t="s">
        <v>20</v>
      </c>
      <c r="C54" s="17">
        <v>76.09</v>
      </c>
      <c r="D54" s="5">
        <v>8.92</v>
      </c>
      <c r="E54" s="5">
        <f t="shared" si="158"/>
        <v>678.72280000000001</v>
      </c>
      <c r="F54" s="5">
        <f t="shared" si="138"/>
        <v>678.72280000000001</v>
      </c>
      <c r="G54" s="5"/>
      <c r="H54" s="17">
        <v>70.22</v>
      </c>
      <c r="I54" s="5">
        <v>9.36</v>
      </c>
      <c r="J54" s="5">
        <f t="shared" si="189"/>
        <v>657.25919999999996</v>
      </c>
      <c r="K54" s="5">
        <f t="shared" si="139"/>
        <v>657.25919999999996</v>
      </c>
      <c r="L54" s="5"/>
      <c r="M54" s="5">
        <f t="shared" si="140"/>
        <v>146.31</v>
      </c>
      <c r="N54" s="17">
        <f t="shared" si="141"/>
        <v>1335.982</v>
      </c>
      <c r="O54" s="17">
        <f t="shared" si="142"/>
        <v>1335.982</v>
      </c>
      <c r="P54" s="17">
        <f t="shared" si="143"/>
        <v>0</v>
      </c>
      <c r="Q54" s="17">
        <f t="shared" si="144"/>
        <v>76.09</v>
      </c>
      <c r="R54" s="5">
        <v>9.36</v>
      </c>
      <c r="S54" s="5">
        <f t="shared" si="159"/>
        <v>712.20240000000001</v>
      </c>
      <c r="T54" s="5">
        <f t="shared" si="145"/>
        <v>712.20240000000001</v>
      </c>
      <c r="U54" s="5"/>
      <c r="V54" s="17">
        <f t="shared" si="146"/>
        <v>70.22</v>
      </c>
      <c r="W54" s="5">
        <v>9.73</v>
      </c>
      <c r="X54" s="5">
        <f t="shared" si="190"/>
        <v>683.24059999999997</v>
      </c>
      <c r="Y54" s="5">
        <f t="shared" si="147"/>
        <v>683.24059999999997</v>
      </c>
      <c r="Z54" s="5"/>
      <c r="AA54" s="5">
        <f t="shared" si="148"/>
        <v>146.31</v>
      </c>
      <c r="AB54" s="17">
        <f t="shared" si="149"/>
        <v>1395.443</v>
      </c>
      <c r="AC54" s="17">
        <f t="shared" si="149"/>
        <v>1395.443</v>
      </c>
      <c r="AD54" s="17">
        <f t="shared" si="149"/>
        <v>0</v>
      </c>
      <c r="AE54" s="17">
        <f t="shared" si="150"/>
        <v>76.09</v>
      </c>
      <c r="AF54" s="5">
        <v>9.73</v>
      </c>
      <c r="AG54" s="5">
        <f t="shared" si="160"/>
        <v>740.35570000000007</v>
      </c>
      <c r="AH54" s="5">
        <f t="shared" si="151"/>
        <v>740.35570000000007</v>
      </c>
      <c r="AI54" s="5"/>
      <c r="AJ54" s="17">
        <f t="shared" si="152"/>
        <v>70.22</v>
      </c>
      <c r="AK54" s="5">
        <v>10.119999999999999</v>
      </c>
      <c r="AL54" s="5">
        <f t="shared" si="191"/>
        <v>710.62639999999999</v>
      </c>
      <c r="AM54" s="5">
        <f t="shared" si="153"/>
        <v>710.62639999999999</v>
      </c>
      <c r="AN54" s="5"/>
      <c r="AO54" s="5">
        <f t="shared" si="154"/>
        <v>146.31</v>
      </c>
      <c r="AP54" s="17">
        <f t="shared" si="155"/>
        <v>1450.9821000000002</v>
      </c>
      <c r="AQ54" s="17">
        <f t="shared" si="156"/>
        <v>1450.9821000000002</v>
      </c>
      <c r="AR54" s="17">
        <f t="shared" si="157"/>
        <v>0</v>
      </c>
    </row>
    <row r="55" spans="1:44" ht="31.5" hidden="1" x14ac:dyDescent="0.25">
      <c r="A55" s="15" t="s">
        <v>94</v>
      </c>
      <c r="B55" s="1" t="s">
        <v>21</v>
      </c>
      <c r="C55" s="17">
        <v>109.71</v>
      </c>
      <c r="D55" s="5">
        <v>8.92</v>
      </c>
      <c r="E55" s="5">
        <f t="shared" si="158"/>
        <v>978.61319999999989</v>
      </c>
      <c r="F55" s="5">
        <f t="shared" si="138"/>
        <v>978.61319999999989</v>
      </c>
      <c r="G55" s="5"/>
      <c r="H55" s="17">
        <v>106.41</v>
      </c>
      <c r="I55" s="5">
        <v>9.36</v>
      </c>
      <c r="J55" s="5">
        <f t="shared" si="189"/>
        <v>995.99759999999992</v>
      </c>
      <c r="K55" s="5">
        <f t="shared" si="139"/>
        <v>995.99759999999992</v>
      </c>
      <c r="L55" s="5"/>
      <c r="M55" s="5">
        <f t="shared" si="140"/>
        <v>216.12</v>
      </c>
      <c r="N55" s="17">
        <f t="shared" si="141"/>
        <v>1974.6107999999999</v>
      </c>
      <c r="O55" s="17">
        <f t="shared" si="142"/>
        <v>1974.6107999999999</v>
      </c>
      <c r="P55" s="17">
        <f t="shared" si="143"/>
        <v>0</v>
      </c>
      <c r="Q55" s="17">
        <f t="shared" si="144"/>
        <v>109.71</v>
      </c>
      <c r="R55" s="5">
        <v>9.36</v>
      </c>
      <c r="S55" s="5">
        <f t="shared" si="159"/>
        <v>1026.8855999999998</v>
      </c>
      <c r="T55" s="5">
        <f t="shared" si="145"/>
        <v>1026.8855999999998</v>
      </c>
      <c r="U55" s="5"/>
      <c r="V55" s="17">
        <f t="shared" si="146"/>
        <v>106.41</v>
      </c>
      <c r="W55" s="5">
        <v>9.73</v>
      </c>
      <c r="X55" s="5">
        <f t="shared" si="190"/>
        <v>1035.3693000000001</v>
      </c>
      <c r="Y55" s="5">
        <f t="shared" si="147"/>
        <v>1035.3693000000001</v>
      </c>
      <c r="Z55" s="5"/>
      <c r="AA55" s="5">
        <f t="shared" si="148"/>
        <v>216.12</v>
      </c>
      <c r="AB55" s="17">
        <f t="shared" si="149"/>
        <v>2062.2548999999999</v>
      </c>
      <c r="AC55" s="17">
        <f t="shared" si="149"/>
        <v>2062.2548999999999</v>
      </c>
      <c r="AD55" s="17">
        <f t="shared" si="149"/>
        <v>0</v>
      </c>
      <c r="AE55" s="17">
        <f t="shared" si="150"/>
        <v>109.71</v>
      </c>
      <c r="AF55" s="5">
        <v>9.73</v>
      </c>
      <c r="AG55" s="5">
        <f t="shared" si="160"/>
        <v>1067.4783</v>
      </c>
      <c r="AH55" s="5">
        <f t="shared" si="151"/>
        <v>1067.4783</v>
      </c>
      <c r="AI55" s="5"/>
      <c r="AJ55" s="17">
        <f t="shared" si="152"/>
        <v>106.41</v>
      </c>
      <c r="AK55" s="5">
        <v>10.119999999999999</v>
      </c>
      <c r="AL55" s="5">
        <f t="shared" si="191"/>
        <v>1076.8691999999999</v>
      </c>
      <c r="AM55" s="5">
        <f t="shared" si="153"/>
        <v>1076.8691999999999</v>
      </c>
      <c r="AN55" s="5"/>
      <c r="AO55" s="5">
        <f t="shared" si="154"/>
        <v>216.12</v>
      </c>
      <c r="AP55" s="17">
        <f t="shared" si="155"/>
        <v>2144.3474999999999</v>
      </c>
      <c r="AQ55" s="17">
        <f t="shared" si="156"/>
        <v>2144.3474999999999</v>
      </c>
      <c r="AR55" s="17">
        <f t="shared" si="157"/>
        <v>0</v>
      </c>
    </row>
    <row r="56" spans="1:44" ht="31.5" hidden="1" x14ac:dyDescent="0.25">
      <c r="A56" s="15" t="s">
        <v>95</v>
      </c>
      <c r="B56" s="1" t="s">
        <v>22</v>
      </c>
      <c r="C56" s="17">
        <v>100.63</v>
      </c>
      <c r="D56" s="5">
        <v>8.92</v>
      </c>
      <c r="E56" s="5">
        <f t="shared" si="158"/>
        <v>897.61959999999999</v>
      </c>
      <c r="F56" s="5">
        <f t="shared" si="138"/>
        <v>897.61959999999999</v>
      </c>
      <c r="G56" s="5"/>
      <c r="H56" s="17">
        <v>86.48</v>
      </c>
      <c r="I56" s="5">
        <v>9.36</v>
      </c>
      <c r="J56" s="5">
        <f t="shared" si="189"/>
        <v>809.45280000000002</v>
      </c>
      <c r="K56" s="5">
        <f t="shared" si="139"/>
        <v>809.45280000000002</v>
      </c>
      <c r="L56" s="5"/>
      <c r="M56" s="5">
        <f t="shared" si="140"/>
        <v>187.11</v>
      </c>
      <c r="N56" s="17">
        <f t="shared" si="141"/>
        <v>1707.0724</v>
      </c>
      <c r="O56" s="17">
        <f t="shared" si="142"/>
        <v>1707.0724</v>
      </c>
      <c r="P56" s="17">
        <f t="shared" si="143"/>
        <v>0</v>
      </c>
      <c r="Q56" s="17">
        <f t="shared" si="144"/>
        <v>100.63</v>
      </c>
      <c r="R56" s="5">
        <v>9.36</v>
      </c>
      <c r="S56" s="5">
        <f t="shared" si="159"/>
        <v>941.89679999999987</v>
      </c>
      <c r="T56" s="5">
        <f t="shared" si="145"/>
        <v>941.89679999999987</v>
      </c>
      <c r="U56" s="5"/>
      <c r="V56" s="17">
        <f t="shared" si="146"/>
        <v>86.48</v>
      </c>
      <c r="W56" s="5">
        <v>9.73</v>
      </c>
      <c r="X56" s="5">
        <f t="shared" si="190"/>
        <v>841.45040000000006</v>
      </c>
      <c r="Y56" s="5">
        <f t="shared" si="147"/>
        <v>841.45040000000006</v>
      </c>
      <c r="Z56" s="5"/>
      <c r="AA56" s="5">
        <f t="shared" si="148"/>
        <v>187.11</v>
      </c>
      <c r="AB56" s="17">
        <f t="shared" si="149"/>
        <v>1783.3471999999999</v>
      </c>
      <c r="AC56" s="17">
        <f t="shared" si="149"/>
        <v>1783.3471999999999</v>
      </c>
      <c r="AD56" s="17">
        <f t="shared" si="149"/>
        <v>0</v>
      </c>
      <c r="AE56" s="17">
        <f t="shared" si="150"/>
        <v>100.63</v>
      </c>
      <c r="AF56" s="5">
        <v>9.73</v>
      </c>
      <c r="AG56" s="5">
        <f t="shared" si="160"/>
        <v>979.12990000000002</v>
      </c>
      <c r="AH56" s="5">
        <f t="shared" si="151"/>
        <v>979.12990000000002</v>
      </c>
      <c r="AI56" s="5"/>
      <c r="AJ56" s="17">
        <f t="shared" si="152"/>
        <v>86.48</v>
      </c>
      <c r="AK56" s="5">
        <v>10.119999999999999</v>
      </c>
      <c r="AL56" s="5">
        <f t="shared" si="191"/>
        <v>875.17759999999998</v>
      </c>
      <c r="AM56" s="5">
        <f t="shared" si="153"/>
        <v>875.17759999999998</v>
      </c>
      <c r="AN56" s="5"/>
      <c r="AO56" s="5">
        <f t="shared" si="154"/>
        <v>187.11</v>
      </c>
      <c r="AP56" s="17">
        <f t="shared" si="155"/>
        <v>1854.3074999999999</v>
      </c>
      <c r="AQ56" s="17">
        <f t="shared" si="156"/>
        <v>1854.3074999999999</v>
      </c>
      <c r="AR56" s="17">
        <f t="shared" si="157"/>
        <v>0</v>
      </c>
    </row>
    <row r="57" spans="1:44" ht="31.5" hidden="1" x14ac:dyDescent="0.25">
      <c r="A57" s="15" t="s">
        <v>96</v>
      </c>
      <c r="B57" s="1" t="s">
        <v>186</v>
      </c>
      <c r="C57" s="17">
        <v>242.64</v>
      </c>
      <c r="D57" s="5">
        <v>8.92</v>
      </c>
      <c r="E57" s="5">
        <f t="shared" ref="E57" si="192">C57*D57</f>
        <v>2164.3487999999998</v>
      </c>
      <c r="F57" s="5">
        <f t="shared" ref="F57" si="193">E57-G57</f>
        <v>2164.3487999999998</v>
      </c>
      <c r="G57" s="5"/>
      <c r="H57" s="17">
        <v>228.64</v>
      </c>
      <c r="I57" s="5">
        <v>9.36</v>
      </c>
      <c r="J57" s="5">
        <f t="shared" ref="J57" si="194">H57*I57</f>
        <v>2140.0703999999996</v>
      </c>
      <c r="K57" s="5">
        <f t="shared" ref="K57" si="195">J57-L57</f>
        <v>2140.0703999999996</v>
      </c>
      <c r="L57" s="5"/>
      <c r="M57" s="5">
        <f t="shared" ref="M57" si="196">C57+H57</f>
        <v>471.28</v>
      </c>
      <c r="N57" s="17">
        <f t="shared" ref="N57" si="197">E57+J57</f>
        <v>4304.4191999999994</v>
      </c>
      <c r="O57" s="17">
        <f t="shared" ref="O57" si="198">F57+K57</f>
        <v>4304.4191999999994</v>
      </c>
      <c r="P57" s="17">
        <f t="shared" ref="P57" si="199">G57+L57</f>
        <v>0</v>
      </c>
      <c r="Q57" s="17">
        <f t="shared" ref="Q57" si="200">C57</f>
        <v>242.64</v>
      </c>
      <c r="R57" s="5">
        <v>9.36</v>
      </c>
      <c r="S57" s="5">
        <f t="shared" ref="S57" si="201">Q57*R57</f>
        <v>2271.1103999999996</v>
      </c>
      <c r="T57" s="5">
        <f t="shared" ref="T57" si="202">S57-U57</f>
        <v>2271.1103999999996</v>
      </c>
      <c r="U57" s="5"/>
      <c r="V57" s="17">
        <f t="shared" ref="V57" si="203">H57</f>
        <v>228.64</v>
      </c>
      <c r="W57" s="5">
        <v>9.73</v>
      </c>
      <c r="X57" s="5">
        <f t="shared" ref="X57" si="204">V57*W57</f>
        <v>2224.6671999999999</v>
      </c>
      <c r="Y57" s="5">
        <f t="shared" ref="Y57" si="205">X57-Z57</f>
        <v>2224.6671999999999</v>
      </c>
      <c r="Z57" s="5"/>
      <c r="AA57" s="5">
        <f t="shared" ref="AA57" si="206">Q57+V57</f>
        <v>471.28</v>
      </c>
      <c r="AB57" s="17">
        <f t="shared" ref="AB57" si="207">S57+X57</f>
        <v>4495.7775999999994</v>
      </c>
      <c r="AC57" s="17">
        <f t="shared" ref="AC57" si="208">T57+Y57</f>
        <v>4495.7775999999994</v>
      </c>
      <c r="AD57" s="17">
        <f t="shared" ref="AD57" si="209">U57+Z57</f>
        <v>0</v>
      </c>
      <c r="AE57" s="17">
        <f t="shared" ref="AE57" si="210">C57</f>
        <v>242.64</v>
      </c>
      <c r="AF57" s="5">
        <v>9.73</v>
      </c>
      <c r="AG57" s="5">
        <f t="shared" ref="AG57" si="211">AE57*AF57</f>
        <v>2360.8872000000001</v>
      </c>
      <c r="AH57" s="5">
        <f t="shared" ref="AH57" si="212">AG57-AI57</f>
        <v>2360.8872000000001</v>
      </c>
      <c r="AI57" s="5"/>
      <c r="AJ57" s="17">
        <f t="shared" ref="AJ57" si="213">H57</f>
        <v>228.64</v>
      </c>
      <c r="AK57" s="5">
        <v>10.119999999999999</v>
      </c>
      <c r="AL57" s="5">
        <f t="shared" ref="AL57" si="214">AJ57*AK57</f>
        <v>2313.8367999999996</v>
      </c>
      <c r="AM57" s="5">
        <f t="shared" ref="AM57" si="215">AL57-AN57</f>
        <v>2313.8367999999996</v>
      </c>
      <c r="AN57" s="5"/>
      <c r="AO57" s="5">
        <f t="shared" ref="AO57" si="216">AE57+AJ57</f>
        <v>471.28</v>
      </c>
      <c r="AP57" s="17">
        <f t="shared" ref="AP57" si="217">AG57+AL57</f>
        <v>4674.7240000000002</v>
      </c>
      <c r="AQ57" s="17">
        <f t="shared" ref="AQ57" si="218">AH57+AM57</f>
        <v>4674.7240000000002</v>
      </c>
      <c r="AR57" s="17">
        <f t="shared" ref="AR57" si="219">AI57+AN57</f>
        <v>0</v>
      </c>
    </row>
    <row r="58" spans="1:44" ht="31.5" hidden="1" x14ac:dyDescent="0.25">
      <c r="A58" s="15" t="s">
        <v>97</v>
      </c>
      <c r="B58" s="1" t="s">
        <v>145</v>
      </c>
      <c r="C58" s="17">
        <v>47.96</v>
      </c>
      <c r="D58" s="5">
        <v>8.92</v>
      </c>
      <c r="E58" s="5">
        <f t="shared" si="158"/>
        <v>427.8032</v>
      </c>
      <c r="F58" s="5">
        <f t="shared" si="138"/>
        <v>427.8032</v>
      </c>
      <c r="G58" s="5"/>
      <c r="H58" s="17">
        <v>28.3</v>
      </c>
      <c r="I58" s="5">
        <v>9.36</v>
      </c>
      <c r="J58" s="5">
        <f t="shared" si="189"/>
        <v>264.88799999999998</v>
      </c>
      <c r="K58" s="5">
        <f t="shared" si="139"/>
        <v>264.88799999999998</v>
      </c>
      <c r="L58" s="5"/>
      <c r="M58" s="5">
        <f t="shared" si="140"/>
        <v>76.260000000000005</v>
      </c>
      <c r="N58" s="17">
        <f t="shared" si="141"/>
        <v>692.69119999999998</v>
      </c>
      <c r="O58" s="17">
        <f t="shared" si="142"/>
        <v>692.69119999999998</v>
      </c>
      <c r="P58" s="17">
        <f t="shared" si="143"/>
        <v>0</v>
      </c>
      <c r="Q58" s="17">
        <f t="shared" si="144"/>
        <v>47.96</v>
      </c>
      <c r="R58" s="5">
        <v>9.36</v>
      </c>
      <c r="S58" s="5">
        <f t="shared" si="159"/>
        <v>448.90559999999999</v>
      </c>
      <c r="T58" s="5">
        <f t="shared" si="145"/>
        <v>448.90559999999999</v>
      </c>
      <c r="U58" s="5"/>
      <c r="V58" s="17">
        <f t="shared" si="146"/>
        <v>28.3</v>
      </c>
      <c r="W58" s="5">
        <v>9.73</v>
      </c>
      <c r="X58" s="5">
        <f t="shared" si="190"/>
        <v>275.35900000000004</v>
      </c>
      <c r="Y58" s="5">
        <f t="shared" si="147"/>
        <v>275.35900000000004</v>
      </c>
      <c r="Z58" s="5"/>
      <c r="AA58" s="5">
        <f t="shared" si="148"/>
        <v>76.260000000000005</v>
      </c>
      <c r="AB58" s="17">
        <f t="shared" si="149"/>
        <v>724.26459999999997</v>
      </c>
      <c r="AC58" s="17">
        <f t="shared" si="149"/>
        <v>724.26459999999997</v>
      </c>
      <c r="AD58" s="17">
        <f t="shared" si="149"/>
        <v>0</v>
      </c>
      <c r="AE58" s="17">
        <f t="shared" si="150"/>
        <v>47.96</v>
      </c>
      <c r="AF58" s="5">
        <v>9.73</v>
      </c>
      <c r="AG58" s="5">
        <f t="shared" si="160"/>
        <v>466.6508</v>
      </c>
      <c r="AH58" s="5">
        <f t="shared" si="151"/>
        <v>466.6508</v>
      </c>
      <c r="AI58" s="5"/>
      <c r="AJ58" s="17">
        <f t="shared" si="152"/>
        <v>28.3</v>
      </c>
      <c r="AK58" s="5">
        <v>10.119999999999999</v>
      </c>
      <c r="AL58" s="5">
        <f t="shared" si="191"/>
        <v>286.39599999999996</v>
      </c>
      <c r="AM58" s="5">
        <f t="shared" si="153"/>
        <v>286.39599999999996</v>
      </c>
      <c r="AN58" s="5"/>
      <c r="AO58" s="5">
        <f t="shared" si="154"/>
        <v>76.260000000000005</v>
      </c>
      <c r="AP58" s="17">
        <f t="shared" si="155"/>
        <v>753.04679999999996</v>
      </c>
      <c r="AQ58" s="17">
        <f t="shared" si="156"/>
        <v>753.04679999999996</v>
      </c>
      <c r="AR58" s="17">
        <f t="shared" si="157"/>
        <v>0</v>
      </c>
    </row>
    <row r="59" spans="1:44" ht="31.5" hidden="1" x14ac:dyDescent="0.25">
      <c r="A59" s="15" t="s">
        <v>98</v>
      </c>
      <c r="B59" s="1" t="s">
        <v>146</v>
      </c>
      <c r="C59" s="17">
        <v>32.03</v>
      </c>
      <c r="D59" s="5">
        <v>8.92</v>
      </c>
      <c r="E59" s="5">
        <f t="shared" si="158"/>
        <v>285.70760000000001</v>
      </c>
      <c r="F59" s="5">
        <f t="shared" si="138"/>
        <v>285.70760000000001</v>
      </c>
      <c r="G59" s="5"/>
      <c r="H59" s="17">
        <v>31.29</v>
      </c>
      <c r="I59" s="5">
        <v>9.36</v>
      </c>
      <c r="J59" s="5">
        <f t="shared" si="189"/>
        <v>292.87439999999998</v>
      </c>
      <c r="K59" s="5">
        <f t="shared" si="139"/>
        <v>292.87439999999998</v>
      </c>
      <c r="L59" s="5"/>
      <c r="M59" s="5">
        <f t="shared" si="140"/>
        <v>63.32</v>
      </c>
      <c r="N59" s="17">
        <f t="shared" si="141"/>
        <v>578.58199999999999</v>
      </c>
      <c r="O59" s="17">
        <f t="shared" si="142"/>
        <v>578.58199999999999</v>
      </c>
      <c r="P59" s="17">
        <f t="shared" si="143"/>
        <v>0</v>
      </c>
      <c r="Q59" s="17">
        <f t="shared" si="144"/>
        <v>32.03</v>
      </c>
      <c r="R59" s="5">
        <v>9.36</v>
      </c>
      <c r="S59" s="5">
        <f t="shared" si="159"/>
        <v>299.80079999999998</v>
      </c>
      <c r="T59" s="5">
        <f t="shared" si="145"/>
        <v>299.80079999999998</v>
      </c>
      <c r="U59" s="5"/>
      <c r="V59" s="17">
        <f t="shared" si="146"/>
        <v>31.29</v>
      </c>
      <c r="W59" s="5">
        <v>9.73</v>
      </c>
      <c r="X59" s="5">
        <f t="shared" si="190"/>
        <v>304.45170000000002</v>
      </c>
      <c r="Y59" s="5">
        <f t="shared" si="147"/>
        <v>304.45170000000002</v>
      </c>
      <c r="Z59" s="5"/>
      <c r="AA59" s="5">
        <f t="shared" si="148"/>
        <v>63.32</v>
      </c>
      <c r="AB59" s="17">
        <f t="shared" si="149"/>
        <v>604.25250000000005</v>
      </c>
      <c r="AC59" s="17">
        <f t="shared" si="149"/>
        <v>604.25250000000005</v>
      </c>
      <c r="AD59" s="17">
        <f t="shared" si="149"/>
        <v>0</v>
      </c>
      <c r="AE59" s="17">
        <f t="shared" si="150"/>
        <v>32.03</v>
      </c>
      <c r="AF59" s="5">
        <v>9.73</v>
      </c>
      <c r="AG59" s="5">
        <f t="shared" si="160"/>
        <v>311.65190000000001</v>
      </c>
      <c r="AH59" s="5">
        <f t="shared" si="151"/>
        <v>311.65190000000001</v>
      </c>
      <c r="AI59" s="5"/>
      <c r="AJ59" s="17">
        <f t="shared" si="152"/>
        <v>31.29</v>
      </c>
      <c r="AK59" s="5">
        <v>10.119999999999999</v>
      </c>
      <c r="AL59" s="5">
        <f t="shared" si="191"/>
        <v>316.65479999999997</v>
      </c>
      <c r="AM59" s="5">
        <f t="shared" si="153"/>
        <v>316.65479999999997</v>
      </c>
      <c r="AN59" s="5"/>
      <c r="AO59" s="5">
        <f t="shared" si="154"/>
        <v>63.32</v>
      </c>
      <c r="AP59" s="17">
        <f t="shared" si="155"/>
        <v>628.30669999999998</v>
      </c>
      <c r="AQ59" s="17">
        <f t="shared" si="156"/>
        <v>628.30669999999998</v>
      </c>
      <c r="AR59" s="17">
        <f t="shared" si="157"/>
        <v>0</v>
      </c>
    </row>
    <row r="60" spans="1:44" ht="31.5" hidden="1" x14ac:dyDescent="0.25">
      <c r="A60" s="15" t="s">
        <v>99</v>
      </c>
      <c r="B60" s="2" t="s">
        <v>51</v>
      </c>
      <c r="C60" s="17">
        <v>221.97</v>
      </c>
      <c r="D60" s="5">
        <v>8.92</v>
      </c>
      <c r="E60" s="5">
        <f t="shared" si="158"/>
        <v>1979.9723999999999</v>
      </c>
      <c r="F60" s="5">
        <f t="shared" si="138"/>
        <v>1979.9723999999999</v>
      </c>
      <c r="G60" s="5"/>
      <c r="H60" s="17">
        <v>297.5</v>
      </c>
      <c r="I60" s="5">
        <v>9.36</v>
      </c>
      <c r="J60" s="5">
        <f t="shared" si="189"/>
        <v>2784.6</v>
      </c>
      <c r="K60" s="5">
        <f t="shared" si="139"/>
        <v>2784.6</v>
      </c>
      <c r="L60" s="5"/>
      <c r="M60" s="5">
        <f t="shared" si="140"/>
        <v>519.47</v>
      </c>
      <c r="N60" s="17">
        <f t="shared" si="141"/>
        <v>4764.5724</v>
      </c>
      <c r="O60" s="17">
        <f t="shared" si="142"/>
        <v>4764.5724</v>
      </c>
      <c r="P60" s="17">
        <f t="shared" si="143"/>
        <v>0</v>
      </c>
      <c r="Q60" s="17">
        <f t="shared" si="144"/>
        <v>221.97</v>
      </c>
      <c r="R60" s="5">
        <v>9.36</v>
      </c>
      <c r="S60" s="5">
        <f t="shared" si="159"/>
        <v>2077.6392000000001</v>
      </c>
      <c r="T60" s="5">
        <f t="shared" si="145"/>
        <v>2077.6392000000001</v>
      </c>
      <c r="U60" s="5"/>
      <c r="V60" s="17">
        <f t="shared" si="146"/>
        <v>297.5</v>
      </c>
      <c r="W60" s="5">
        <v>9.73</v>
      </c>
      <c r="X60" s="5">
        <f t="shared" si="190"/>
        <v>2894.6750000000002</v>
      </c>
      <c r="Y60" s="5">
        <f t="shared" si="147"/>
        <v>2894.6750000000002</v>
      </c>
      <c r="Z60" s="5"/>
      <c r="AA60" s="5">
        <f t="shared" si="148"/>
        <v>519.47</v>
      </c>
      <c r="AB60" s="17">
        <f t="shared" si="149"/>
        <v>4972.3142000000007</v>
      </c>
      <c r="AC60" s="17">
        <f t="shared" si="149"/>
        <v>4972.3142000000007</v>
      </c>
      <c r="AD60" s="17">
        <f t="shared" si="149"/>
        <v>0</v>
      </c>
      <c r="AE60" s="17">
        <f t="shared" si="150"/>
        <v>221.97</v>
      </c>
      <c r="AF60" s="5">
        <v>9.73</v>
      </c>
      <c r="AG60" s="5">
        <f t="shared" si="160"/>
        <v>2159.7681000000002</v>
      </c>
      <c r="AH60" s="5">
        <f t="shared" si="151"/>
        <v>2159.7681000000002</v>
      </c>
      <c r="AI60" s="5"/>
      <c r="AJ60" s="17">
        <f t="shared" si="152"/>
        <v>297.5</v>
      </c>
      <c r="AK60" s="5">
        <v>10.119999999999999</v>
      </c>
      <c r="AL60" s="5">
        <f t="shared" si="191"/>
        <v>3010.7</v>
      </c>
      <c r="AM60" s="5">
        <f t="shared" si="153"/>
        <v>3010.7</v>
      </c>
      <c r="AN60" s="5"/>
      <c r="AO60" s="5">
        <f t="shared" si="154"/>
        <v>519.47</v>
      </c>
      <c r="AP60" s="17">
        <f t="shared" si="155"/>
        <v>5170.4681</v>
      </c>
      <c r="AQ60" s="17">
        <f t="shared" si="156"/>
        <v>5170.4681</v>
      </c>
      <c r="AR60" s="17">
        <f t="shared" si="157"/>
        <v>0</v>
      </c>
    </row>
    <row r="61" spans="1:44" s="22" customFormat="1" hidden="1" x14ac:dyDescent="0.25">
      <c r="A61" s="13" t="s">
        <v>100</v>
      </c>
      <c r="B61" s="7" t="s">
        <v>24</v>
      </c>
      <c r="C61" s="4">
        <f>SUM(C62:C82)</f>
        <v>1829.25</v>
      </c>
      <c r="D61" s="4"/>
      <c r="E61" s="4">
        <f>SUM(E62:E82)</f>
        <v>16316.91</v>
      </c>
      <c r="F61" s="4">
        <f>SUM(F62:F82)</f>
        <v>16235.085056</v>
      </c>
      <c r="G61" s="4">
        <f>SUM(G62:G82)</f>
        <v>81.824944000000002</v>
      </c>
      <c r="H61" s="4">
        <f>SUM(H62:H82)</f>
        <v>1454.07</v>
      </c>
      <c r="I61" s="4"/>
      <c r="J61" s="4">
        <f t="shared" ref="J61:Q61" si="220">SUM(J62:J82)</f>
        <v>13610.0952</v>
      </c>
      <c r="K61" s="4">
        <f t="shared" si="220"/>
        <v>13511.584943999998</v>
      </c>
      <c r="L61" s="4">
        <f t="shared" si="220"/>
        <v>98.510255999999998</v>
      </c>
      <c r="M61" s="4">
        <f t="shared" si="220"/>
        <v>3283.3199999999997</v>
      </c>
      <c r="N61" s="4">
        <f t="shared" si="220"/>
        <v>29927.0052</v>
      </c>
      <c r="O61" s="4">
        <f t="shared" si="220"/>
        <v>29746.67</v>
      </c>
      <c r="P61" s="4">
        <f t="shared" si="220"/>
        <v>180.33519999999999</v>
      </c>
      <c r="Q61" s="4">
        <f t="shared" si="220"/>
        <v>1829.25</v>
      </c>
      <c r="R61" s="4"/>
      <c r="S61" s="4">
        <f>SUM(S62:S82)</f>
        <v>17121.78</v>
      </c>
      <c r="T61" s="4">
        <f>SUM(T62:T82)</f>
        <v>17035.918847999998</v>
      </c>
      <c r="U61" s="4">
        <f>SUM(U62:U82)</f>
        <v>85.861152000000004</v>
      </c>
      <c r="V61" s="4">
        <f>SUM(V62:V82)</f>
        <v>1454.07</v>
      </c>
      <c r="W61" s="4"/>
      <c r="X61" s="4">
        <f t="shared" ref="X61:AE61" si="221">SUM(X62:X82)</f>
        <v>14148.1011</v>
      </c>
      <c r="Y61" s="4">
        <f t="shared" si="221"/>
        <v>14045.696742</v>
      </c>
      <c r="Z61" s="4">
        <f t="shared" si="221"/>
        <v>102.404358</v>
      </c>
      <c r="AA61" s="4">
        <f t="shared" si="221"/>
        <v>3283.3199999999997</v>
      </c>
      <c r="AB61" s="4">
        <f t="shared" si="221"/>
        <v>31269.881100000002</v>
      </c>
      <c r="AC61" s="4">
        <f t="shared" si="221"/>
        <v>31081.615590000005</v>
      </c>
      <c r="AD61" s="4">
        <f t="shared" si="221"/>
        <v>188.26551000000001</v>
      </c>
      <c r="AE61" s="4">
        <f t="shared" si="221"/>
        <v>1829.25</v>
      </c>
      <c r="AF61" s="4"/>
      <c r="AG61" s="4">
        <f>SUM(AG62:AG82)</f>
        <v>17798.602500000001</v>
      </c>
      <c r="AH61" s="4">
        <f>SUM(AH62:AH82)</f>
        <v>17709.347264</v>
      </c>
      <c r="AI61" s="4">
        <f>SUM(AI62:AI82)</f>
        <v>89.255236000000011</v>
      </c>
      <c r="AJ61" s="4">
        <f>SUM(AJ62:AJ82)</f>
        <v>1454.07</v>
      </c>
      <c r="AK61" s="4"/>
      <c r="AL61" s="4">
        <f t="shared" ref="AL61:AR61" si="222">SUM(AL62:AL82)</f>
        <v>14715.188399999999</v>
      </c>
      <c r="AM61" s="4">
        <f t="shared" si="222"/>
        <v>14608.679447999999</v>
      </c>
      <c r="AN61" s="4">
        <f t="shared" si="222"/>
        <v>106.50895199999999</v>
      </c>
      <c r="AO61" s="4">
        <f t="shared" si="222"/>
        <v>3283.3199999999997</v>
      </c>
      <c r="AP61" s="4">
        <f t="shared" si="222"/>
        <v>32513.7909</v>
      </c>
      <c r="AQ61" s="4">
        <f t="shared" si="222"/>
        <v>32318.026711999999</v>
      </c>
      <c r="AR61" s="4">
        <f t="shared" si="222"/>
        <v>195.76418799999999</v>
      </c>
    </row>
    <row r="62" spans="1:44" ht="31.5" hidden="1" x14ac:dyDescent="0.25">
      <c r="A62" s="15" t="s">
        <v>101</v>
      </c>
      <c r="B62" s="2" t="s">
        <v>31</v>
      </c>
      <c r="C62" s="17">
        <v>107.3</v>
      </c>
      <c r="D62" s="5">
        <v>8.92</v>
      </c>
      <c r="E62" s="5">
        <f>C62*D62</f>
        <v>957.11599999999999</v>
      </c>
      <c r="F62" s="5">
        <f>E62-G62</f>
        <v>957.11599999999999</v>
      </c>
      <c r="G62" s="5"/>
      <c r="H62" s="17">
        <v>74.540000000000006</v>
      </c>
      <c r="I62" s="5">
        <v>9.36</v>
      </c>
      <c r="J62" s="5">
        <f>H62*I62</f>
        <v>697.69439999999997</v>
      </c>
      <c r="K62" s="5">
        <f>J62-L62</f>
        <v>697.69439999999997</v>
      </c>
      <c r="L62" s="5"/>
      <c r="M62" s="5">
        <f t="shared" ref="M62:M82" si="223">C62+H62</f>
        <v>181.84</v>
      </c>
      <c r="N62" s="17">
        <f t="shared" ref="N62:N82" si="224">E62+J62</f>
        <v>1654.8103999999998</v>
      </c>
      <c r="O62" s="17">
        <f t="shared" ref="O62:O82" si="225">F62+K62</f>
        <v>1654.8103999999998</v>
      </c>
      <c r="P62" s="17">
        <f t="shared" ref="P62:P82" si="226">G62+L62</f>
        <v>0</v>
      </c>
      <c r="Q62" s="17">
        <f t="shared" ref="Q62:Q82" si="227">C62</f>
        <v>107.3</v>
      </c>
      <c r="R62" s="5">
        <v>9.36</v>
      </c>
      <c r="S62" s="5">
        <f>Q62*R62</f>
        <v>1004.3279999999999</v>
      </c>
      <c r="T62" s="5">
        <f>S62-U62</f>
        <v>1004.3279999999999</v>
      </c>
      <c r="U62" s="5"/>
      <c r="V62" s="17">
        <f t="shared" ref="V62:V82" si="228">H62</f>
        <v>74.540000000000006</v>
      </c>
      <c r="W62" s="5">
        <v>9.73</v>
      </c>
      <c r="X62" s="5">
        <f>V62*W62</f>
        <v>725.27420000000006</v>
      </c>
      <c r="Y62" s="5">
        <f>X62-Z62</f>
        <v>725.27420000000006</v>
      </c>
      <c r="Z62" s="5"/>
      <c r="AA62" s="5">
        <f t="shared" ref="AA62:AA82" si="229">Q62+V62</f>
        <v>181.84</v>
      </c>
      <c r="AB62" s="17">
        <f>S62+X62</f>
        <v>1729.6021999999998</v>
      </c>
      <c r="AC62" s="17">
        <f>T62+Y62</f>
        <v>1729.6021999999998</v>
      </c>
      <c r="AD62" s="17">
        <f>U62+Z62</f>
        <v>0</v>
      </c>
      <c r="AE62" s="17">
        <f t="shared" ref="AE62:AE82" si="230">C62</f>
        <v>107.3</v>
      </c>
      <c r="AF62" s="5">
        <v>9.73</v>
      </c>
      <c r="AG62" s="5">
        <f>AE62*AF62</f>
        <v>1044.029</v>
      </c>
      <c r="AH62" s="5">
        <f>AG62-AI62</f>
        <v>1044.029</v>
      </c>
      <c r="AI62" s="5"/>
      <c r="AJ62" s="17">
        <f t="shared" ref="AJ62:AJ82" si="231">H62</f>
        <v>74.540000000000006</v>
      </c>
      <c r="AK62" s="5">
        <v>10.119999999999999</v>
      </c>
      <c r="AL62" s="5">
        <f>AJ62*AK62</f>
        <v>754.34479999999996</v>
      </c>
      <c r="AM62" s="5">
        <f>AL62-AN62</f>
        <v>754.34479999999996</v>
      </c>
      <c r="AN62" s="5"/>
      <c r="AO62" s="5">
        <f t="shared" ref="AO62:AO82" si="232">AE62+AJ62</f>
        <v>181.84</v>
      </c>
      <c r="AP62" s="17">
        <f>AG62+AL62</f>
        <v>1798.3737999999998</v>
      </c>
      <c r="AQ62" s="17">
        <f>AH62+AM62</f>
        <v>1798.3737999999998</v>
      </c>
      <c r="AR62" s="17">
        <f>AI62+AN62</f>
        <v>0</v>
      </c>
    </row>
    <row r="63" spans="1:44" ht="31.5" hidden="1" x14ac:dyDescent="0.25">
      <c r="A63" s="15" t="s">
        <v>102</v>
      </c>
      <c r="B63" s="2" t="s">
        <v>147</v>
      </c>
      <c r="C63" s="17">
        <v>74.41</v>
      </c>
      <c r="D63" s="5">
        <v>8.92</v>
      </c>
      <c r="E63" s="5">
        <f t="shared" ref="E63:E81" si="233">C63*D63</f>
        <v>663.73719999999992</v>
      </c>
      <c r="F63" s="5">
        <f t="shared" ref="F63:F81" si="234">E63-G63</f>
        <v>663.73719999999992</v>
      </c>
      <c r="G63" s="5"/>
      <c r="H63" s="17">
        <v>66.040000000000006</v>
      </c>
      <c r="I63" s="5">
        <v>9.36</v>
      </c>
      <c r="J63" s="5">
        <f t="shared" ref="J63:J81" si="235">H63*I63</f>
        <v>618.13440000000003</v>
      </c>
      <c r="K63" s="5">
        <f t="shared" ref="K63:K81" si="236">J63-L63</f>
        <v>618.13440000000003</v>
      </c>
      <c r="L63" s="5"/>
      <c r="M63" s="5">
        <f t="shared" si="223"/>
        <v>140.44999999999999</v>
      </c>
      <c r="N63" s="17">
        <f t="shared" si="224"/>
        <v>1281.8715999999999</v>
      </c>
      <c r="O63" s="17">
        <f t="shared" si="225"/>
        <v>1281.8715999999999</v>
      </c>
      <c r="P63" s="17">
        <f t="shared" si="226"/>
        <v>0</v>
      </c>
      <c r="Q63" s="17">
        <f t="shared" si="227"/>
        <v>74.41</v>
      </c>
      <c r="R63" s="5">
        <v>9.36</v>
      </c>
      <c r="S63" s="5">
        <f t="shared" ref="S63:S81" si="237">Q63*R63</f>
        <v>696.47759999999994</v>
      </c>
      <c r="T63" s="5">
        <f t="shared" ref="T63:T81" si="238">S63-U63</f>
        <v>696.47759999999994</v>
      </c>
      <c r="U63" s="5"/>
      <c r="V63" s="17">
        <f t="shared" si="228"/>
        <v>66.040000000000006</v>
      </c>
      <c r="W63" s="5">
        <v>9.73</v>
      </c>
      <c r="X63" s="5">
        <f t="shared" ref="X63:X81" si="239">V63*W63</f>
        <v>642.56920000000014</v>
      </c>
      <c r="Y63" s="5">
        <f t="shared" ref="Y63:Y81" si="240">X63-Z63</f>
        <v>642.56920000000014</v>
      </c>
      <c r="Z63" s="5"/>
      <c r="AA63" s="5">
        <f t="shared" si="229"/>
        <v>140.44999999999999</v>
      </c>
      <c r="AB63" s="17">
        <f t="shared" ref="AB63:AD81" si="241">S63+X63</f>
        <v>1339.0468000000001</v>
      </c>
      <c r="AC63" s="17">
        <f t="shared" si="241"/>
        <v>1339.0468000000001</v>
      </c>
      <c r="AD63" s="17">
        <f t="shared" si="241"/>
        <v>0</v>
      </c>
      <c r="AE63" s="17">
        <f t="shared" si="230"/>
        <v>74.41</v>
      </c>
      <c r="AF63" s="5">
        <v>9.73</v>
      </c>
      <c r="AG63" s="5">
        <f t="shared" ref="AG63" si="242">AE63*AF63</f>
        <v>724.00930000000005</v>
      </c>
      <c r="AH63" s="5">
        <f t="shared" ref="AH63" si="243">AG63-AI63</f>
        <v>724.00930000000005</v>
      </c>
      <c r="AI63" s="5"/>
      <c r="AJ63" s="17">
        <f t="shared" si="231"/>
        <v>66.040000000000006</v>
      </c>
      <c r="AK63" s="5">
        <v>10.119999999999999</v>
      </c>
      <c r="AL63" s="5">
        <f t="shared" ref="AL63" si="244">AJ63*AK63</f>
        <v>668.32479999999998</v>
      </c>
      <c r="AM63" s="5">
        <f t="shared" ref="AM63" si="245">AL63-AN63</f>
        <v>668.32479999999998</v>
      </c>
      <c r="AN63" s="5"/>
      <c r="AO63" s="5">
        <f t="shared" si="232"/>
        <v>140.44999999999999</v>
      </c>
      <c r="AP63" s="17">
        <f t="shared" ref="AP63" si="246">AG63+AL63</f>
        <v>1392.3341</v>
      </c>
      <c r="AQ63" s="17">
        <f t="shared" ref="AQ63" si="247">AH63+AM63</f>
        <v>1392.3341</v>
      </c>
      <c r="AR63" s="17">
        <f t="shared" ref="AR63" si="248">AI63+AN63</f>
        <v>0</v>
      </c>
    </row>
    <row r="64" spans="1:44" ht="31.5" hidden="1" x14ac:dyDescent="0.25">
      <c r="A64" s="15" t="s">
        <v>103</v>
      </c>
      <c r="B64" s="2" t="s">
        <v>32</v>
      </c>
      <c r="C64" s="17">
        <v>94.98</v>
      </c>
      <c r="D64" s="5">
        <v>8.92</v>
      </c>
      <c r="E64" s="5">
        <f>C64*D64</f>
        <v>847.22160000000008</v>
      </c>
      <c r="F64" s="5">
        <f>E64-G64</f>
        <v>847.22160000000008</v>
      </c>
      <c r="G64" s="5"/>
      <c r="H64" s="17">
        <v>89.7</v>
      </c>
      <c r="I64" s="5">
        <v>9.36</v>
      </c>
      <c r="J64" s="5">
        <f>H64*I64</f>
        <v>839.59199999999998</v>
      </c>
      <c r="K64" s="5">
        <f>J64-L64</f>
        <v>839.59199999999998</v>
      </c>
      <c r="L64" s="5"/>
      <c r="M64" s="5">
        <f t="shared" si="223"/>
        <v>184.68</v>
      </c>
      <c r="N64" s="17">
        <f t="shared" si="224"/>
        <v>1686.8136</v>
      </c>
      <c r="O64" s="17">
        <f t="shared" si="225"/>
        <v>1686.8136</v>
      </c>
      <c r="P64" s="17">
        <f t="shared" si="226"/>
        <v>0</v>
      </c>
      <c r="Q64" s="17">
        <f t="shared" si="227"/>
        <v>94.98</v>
      </c>
      <c r="R64" s="5">
        <v>9.36</v>
      </c>
      <c r="S64" s="5">
        <f>Q64*R64</f>
        <v>889.01279999999997</v>
      </c>
      <c r="T64" s="5">
        <f>S64-U64</f>
        <v>889.01279999999997</v>
      </c>
      <c r="U64" s="5"/>
      <c r="V64" s="17">
        <f t="shared" si="228"/>
        <v>89.7</v>
      </c>
      <c r="W64" s="5">
        <v>9.73</v>
      </c>
      <c r="X64" s="5">
        <f>V64*W64</f>
        <v>872.78100000000006</v>
      </c>
      <c r="Y64" s="5">
        <f>X64-Z64</f>
        <v>872.78100000000006</v>
      </c>
      <c r="Z64" s="5"/>
      <c r="AA64" s="5">
        <f t="shared" si="229"/>
        <v>184.68</v>
      </c>
      <c r="AB64" s="17">
        <f>S64+X64</f>
        <v>1761.7937999999999</v>
      </c>
      <c r="AC64" s="17">
        <f>T64+Y64</f>
        <v>1761.7937999999999</v>
      </c>
      <c r="AD64" s="17">
        <f>U64+Z64</f>
        <v>0</v>
      </c>
      <c r="AE64" s="17">
        <f t="shared" si="230"/>
        <v>94.98</v>
      </c>
      <c r="AF64" s="5">
        <v>9.73</v>
      </c>
      <c r="AG64" s="5">
        <f>AE64*AF64</f>
        <v>924.1554000000001</v>
      </c>
      <c r="AH64" s="5">
        <f>AG64-AI64</f>
        <v>924.1554000000001</v>
      </c>
      <c r="AI64" s="5"/>
      <c r="AJ64" s="17">
        <f t="shared" si="231"/>
        <v>89.7</v>
      </c>
      <c r="AK64" s="5">
        <v>10.119999999999999</v>
      </c>
      <c r="AL64" s="5">
        <f>AJ64*AK64</f>
        <v>907.76400000000001</v>
      </c>
      <c r="AM64" s="5">
        <f>AL64-AN64</f>
        <v>907.76400000000001</v>
      </c>
      <c r="AN64" s="5"/>
      <c r="AO64" s="5">
        <f t="shared" si="232"/>
        <v>184.68</v>
      </c>
      <c r="AP64" s="17">
        <f>AG64+AL64</f>
        <v>1831.9194000000002</v>
      </c>
      <c r="AQ64" s="17">
        <f>AH64+AM64</f>
        <v>1831.9194000000002</v>
      </c>
      <c r="AR64" s="17">
        <f>AI64+AN64</f>
        <v>0</v>
      </c>
    </row>
    <row r="65" spans="1:44" ht="31.5" hidden="1" x14ac:dyDescent="0.25">
      <c r="A65" s="15" t="s">
        <v>104</v>
      </c>
      <c r="B65" s="2" t="s">
        <v>25</v>
      </c>
      <c r="C65" s="17">
        <v>92.32</v>
      </c>
      <c r="D65" s="5">
        <v>8.92</v>
      </c>
      <c r="E65" s="5">
        <f t="shared" si="233"/>
        <v>823.49439999999993</v>
      </c>
      <c r="F65" s="5">
        <f t="shared" si="234"/>
        <v>823.49439999999993</v>
      </c>
      <c r="G65" s="5"/>
      <c r="H65" s="17">
        <v>88.43</v>
      </c>
      <c r="I65" s="5">
        <v>9.36</v>
      </c>
      <c r="J65" s="5">
        <f t="shared" si="235"/>
        <v>827.70479999999998</v>
      </c>
      <c r="K65" s="5">
        <f t="shared" si="236"/>
        <v>827.70479999999998</v>
      </c>
      <c r="L65" s="5"/>
      <c r="M65" s="5">
        <f t="shared" si="223"/>
        <v>180.75</v>
      </c>
      <c r="N65" s="17">
        <f t="shared" si="224"/>
        <v>1651.1992</v>
      </c>
      <c r="O65" s="17">
        <f t="shared" si="225"/>
        <v>1651.1992</v>
      </c>
      <c r="P65" s="17">
        <f t="shared" si="226"/>
        <v>0</v>
      </c>
      <c r="Q65" s="17">
        <f t="shared" si="227"/>
        <v>92.32</v>
      </c>
      <c r="R65" s="5">
        <v>9.36</v>
      </c>
      <c r="S65" s="5">
        <f t="shared" si="237"/>
        <v>864.11519999999985</v>
      </c>
      <c r="T65" s="5">
        <f t="shared" si="238"/>
        <v>864.11519999999985</v>
      </c>
      <c r="U65" s="5"/>
      <c r="V65" s="17">
        <f t="shared" si="228"/>
        <v>88.43</v>
      </c>
      <c r="W65" s="5">
        <v>9.73</v>
      </c>
      <c r="X65" s="5">
        <f t="shared" si="239"/>
        <v>860.42390000000012</v>
      </c>
      <c r="Y65" s="5">
        <f t="shared" si="240"/>
        <v>860.42390000000012</v>
      </c>
      <c r="Z65" s="5"/>
      <c r="AA65" s="5">
        <f t="shared" si="229"/>
        <v>180.75</v>
      </c>
      <c r="AB65" s="17">
        <f t="shared" si="241"/>
        <v>1724.5391</v>
      </c>
      <c r="AC65" s="17">
        <f t="shared" si="241"/>
        <v>1724.5391</v>
      </c>
      <c r="AD65" s="17">
        <f t="shared" si="241"/>
        <v>0</v>
      </c>
      <c r="AE65" s="17">
        <f t="shared" si="230"/>
        <v>92.32</v>
      </c>
      <c r="AF65" s="5">
        <v>9.73</v>
      </c>
      <c r="AG65" s="5">
        <f t="shared" ref="AG65" si="249">AE65*AF65</f>
        <v>898.27359999999999</v>
      </c>
      <c r="AH65" s="5">
        <f t="shared" ref="AH65" si="250">AG65-AI65</f>
        <v>898.27359999999999</v>
      </c>
      <c r="AI65" s="5"/>
      <c r="AJ65" s="17">
        <f t="shared" si="231"/>
        <v>88.43</v>
      </c>
      <c r="AK65" s="5">
        <v>10.119999999999999</v>
      </c>
      <c r="AL65" s="5">
        <f t="shared" ref="AL65" si="251">AJ65*AK65</f>
        <v>894.91160000000002</v>
      </c>
      <c r="AM65" s="5">
        <f t="shared" ref="AM65" si="252">AL65-AN65</f>
        <v>894.91160000000002</v>
      </c>
      <c r="AN65" s="5"/>
      <c r="AO65" s="5">
        <f t="shared" si="232"/>
        <v>180.75</v>
      </c>
      <c r="AP65" s="17">
        <f t="shared" ref="AP65" si="253">AG65+AL65</f>
        <v>1793.1851999999999</v>
      </c>
      <c r="AQ65" s="17">
        <f t="shared" ref="AQ65" si="254">AH65+AM65</f>
        <v>1793.1851999999999</v>
      </c>
      <c r="AR65" s="17">
        <f t="shared" ref="AR65" si="255">AI65+AN65</f>
        <v>0</v>
      </c>
    </row>
    <row r="66" spans="1:44" ht="31.5" hidden="1" x14ac:dyDescent="0.25">
      <c r="A66" s="15" t="s">
        <v>105</v>
      </c>
      <c r="B66" s="2" t="s">
        <v>33</v>
      </c>
      <c r="C66" s="17">
        <v>50</v>
      </c>
      <c r="D66" s="5">
        <v>8.92</v>
      </c>
      <c r="E66" s="5">
        <f>C66*D66</f>
        <v>446</v>
      </c>
      <c r="F66" s="5">
        <f>E66-G66</f>
        <v>446</v>
      </c>
      <c r="G66" s="5"/>
      <c r="H66" s="17">
        <v>52</v>
      </c>
      <c r="I66" s="5">
        <v>9.36</v>
      </c>
      <c r="J66" s="5">
        <f>H66*I66</f>
        <v>486.71999999999997</v>
      </c>
      <c r="K66" s="5">
        <f>J66-L66</f>
        <v>486.71999999999997</v>
      </c>
      <c r="L66" s="5"/>
      <c r="M66" s="5">
        <f t="shared" si="223"/>
        <v>102</v>
      </c>
      <c r="N66" s="17">
        <f t="shared" si="224"/>
        <v>932.72</v>
      </c>
      <c r="O66" s="17">
        <f t="shared" si="225"/>
        <v>932.72</v>
      </c>
      <c r="P66" s="17">
        <f t="shared" si="226"/>
        <v>0</v>
      </c>
      <c r="Q66" s="17">
        <f t="shared" si="227"/>
        <v>50</v>
      </c>
      <c r="R66" s="5">
        <v>9.36</v>
      </c>
      <c r="S66" s="5">
        <f>Q66*R66</f>
        <v>468</v>
      </c>
      <c r="T66" s="5">
        <f>S66-U66</f>
        <v>468</v>
      </c>
      <c r="U66" s="5"/>
      <c r="V66" s="17">
        <f t="shared" si="228"/>
        <v>52</v>
      </c>
      <c r="W66" s="5">
        <v>9.73</v>
      </c>
      <c r="X66" s="5">
        <f>V66*W66</f>
        <v>505.96000000000004</v>
      </c>
      <c r="Y66" s="5">
        <f>X66-Z66</f>
        <v>505.96000000000004</v>
      </c>
      <c r="Z66" s="5"/>
      <c r="AA66" s="5">
        <f t="shared" si="229"/>
        <v>102</v>
      </c>
      <c r="AB66" s="17">
        <f>S66+X66</f>
        <v>973.96</v>
      </c>
      <c r="AC66" s="17">
        <f>T66+Y66</f>
        <v>973.96</v>
      </c>
      <c r="AD66" s="17">
        <f>U66+Z66</f>
        <v>0</v>
      </c>
      <c r="AE66" s="17">
        <f t="shared" si="230"/>
        <v>50</v>
      </c>
      <c r="AF66" s="5">
        <v>9.73</v>
      </c>
      <c r="AG66" s="5">
        <f>AE66*AF66</f>
        <v>486.5</v>
      </c>
      <c r="AH66" s="5">
        <f>AG66-AI66</f>
        <v>486.5</v>
      </c>
      <c r="AI66" s="5"/>
      <c r="AJ66" s="17">
        <f t="shared" si="231"/>
        <v>52</v>
      </c>
      <c r="AK66" s="5">
        <v>10.119999999999999</v>
      </c>
      <c r="AL66" s="5">
        <f>AJ66*AK66</f>
        <v>526.24</v>
      </c>
      <c r="AM66" s="5">
        <f>AL66-AN66</f>
        <v>526.24</v>
      </c>
      <c r="AN66" s="5"/>
      <c r="AO66" s="5">
        <f t="shared" si="232"/>
        <v>102</v>
      </c>
      <c r="AP66" s="17">
        <f>AG66+AL66</f>
        <v>1012.74</v>
      </c>
      <c r="AQ66" s="17">
        <f>AH66+AM66</f>
        <v>1012.74</v>
      </c>
      <c r="AR66" s="17">
        <f>AI66+AN66</f>
        <v>0</v>
      </c>
    </row>
    <row r="67" spans="1:44" ht="31.5" hidden="1" x14ac:dyDescent="0.25">
      <c r="A67" s="15" t="s">
        <v>106</v>
      </c>
      <c r="B67" s="2" t="s">
        <v>148</v>
      </c>
      <c r="C67" s="17">
        <v>48.72</v>
      </c>
      <c r="D67" s="5">
        <v>8.92</v>
      </c>
      <c r="E67" s="5">
        <f t="shared" si="233"/>
        <v>434.58240000000001</v>
      </c>
      <c r="F67" s="5">
        <f t="shared" si="234"/>
        <v>434.58240000000001</v>
      </c>
      <c r="G67" s="5"/>
      <c r="H67" s="17">
        <v>44.02</v>
      </c>
      <c r="I67" s="5">
        <v>9.36</v>
      </c>
      <c r="J67" s="5">
        <f t="shared" si="235"/>
        <v>412.02719999999999</v>
      </c>
      <c r="K67" s="5">
        <f t="shared" si="236"/>
        <v>412.02719999999999</v>
      </c>
      <c r="L67" s="5"/>
      <c r="M67" s="5">
        <f t="shared" si="223"/>
        <v>92.740000000000009</v>
      </c>
      <c r="N67" s="17">
        <f t="shared" si="224"/>
        <v>846.6096</v>
      </c>
      <c r="O67" s="17">
        <f t="shared" si="225"/>
        <v>846.6096</v>
      </c>
      <c r="P67" s="17">
        <f t="shared" si="226"/>
        <v>0</v>
      </c>
      <c r="Q67" s="17">
        <f t="shared" si="227"/>
        <v>48.72</v>
      </c>
      <c r="R67" s="5">
        <v>9.36</v>
      </c>
      <c r="S67" s="5">
        <f t="shared" si="237"/>
        <v>456.01919999999996</v>
      </c>
      <c r="T67" s="5">
        <f t="shared" si="238"/>
        <v>456.01919999999996</v>
      </c>
      <c r="U67" s="5"/>
      <c r="V67" s="17">
        <f t="shared" si="228"/>
        <v>44.02</v>
      </c>
      <c r="W67" s="5">
        <v>9.73</v>
      </c>
      <c r="X67" s="5">
        <f t="shared" si="239"/>
        <v>428.31460000000004</v>
      </c>
      <c r="Y67" s="5">
        <f t="shared" si="240"/>
        <v>428.31460000000004</v>
      </c>
      <c r="Z67" s="5"/>
      <c r="AA67" s="5">
        <f t="shared" si="229"/>
        <v>92.740000000000009</v>
      </c>
      <c r="AB67" s="17">
        <f t="shared" si="241"/>
        <v>884.3338</v>
      </c>
      <c r="AC67" s="17">
        <f t="shared" si="241"/>
        <v>884.3338</v>
      </c>
      <c r="AD67" s="17">
        <f t="shared" si="241"/>
        <v>0</v>
      </c>
      <c r="AE67" s="17">
        <f t="shared" si="230"/>
        <v>48.72</v>
      </c>
      <c r="AF67" s="5">
        <v>9.73</v>
      </c>
      <c r="AG67" s="5">
        <f t="shared" ref="AG67:AG69" si="256">AE67*AF67</f>
        <v>474.04560000000004</v>
      </c>
      <c r="AH67" s="5">
        <f t="shared" ref="AH67:AH69" si="257">AG67-AI67</f>
        <v>474.04560000000004</v>
      </c>
      <c r="AI67" s="5"/>
      <c r="AJ67" s="17">
        <f t="shared" si="231"/>
        <v>44.02</v>
      </c>
      <c r="AK67" s="5">
        <v>10.119999999999999</v>
      </c>
      <c r="AL67" s="5">
        <f t="shared" ref="AL67:AL69" si="258">AJ67*AK67</f>
        <v>445.48239999999998</v>
      </c>
      <c r="AM67" s="5">
        <f t="shared" ref="AM67:AM69" si="259">AL67-AN67</f>
        <v>445.48239999999998</v>
      </c>
      <c r="AN67" s="5"/>
      <c r="AO67" s="5">
        <f t="shared" si="232"/>
        <v>92.740000000000009</v>
      </c>
      <c r="AP67" s="17">
        <f t="shared" ref="AP67:AP69" si="260">AG67+AL67</f>
        <v>919.52800000000002</v>
      </c>
      <c r="AQ67" s="17">
        <f t="shared" ref="AQ67:AQ69" si="261">AH67+AM67</f>
        <v>919.52800000000002</v>
      </c>
      <c r="AR67" s="17">
        <f t="shared" ref="AR67:AR69" si="262">AI67+AN67</f>
        <v>0</v>
      </c>
    </row>
    <row r="68" spans="1:44" ht="31.5" hidden="1" x14ac:dyDescent="0.25">
      <c r="A68" s="15" t="s">
        <v>107</v>
      </c>
      <c r="B68" s="2" t="s">
        <v>26</v>
      </c>
      <c r="C68" s="17">
        <v>68.599999999999994</v>
      </c>
      <c r="D68" s="5">
        <v>8.92</v>
      </c>
      <c r="E68" s="5">
        <f t="shared" si="233"/>
        <v>611.91199999999992</v>
      </c>
      <c r="F68" s="5">
        <f t="shared" si="234"/>
        <v>611.91199999999992</v>
      </c>
      <c r="G68" s="5"/>
      <c r="H68" s="17">
        <v>39.28</v>
      </c>
      <c r="I68" s="5">
        <v>9.36</v>
      </c>
      <c r="J68" s="5">
        <f t="shared" si="235"/>
        <v>367.66079999999999</v>
      </c>
      <c r="K68" s="5">
        <f t="shared" si="236"/>
        <v>367.66079999999999</v>
      </c>
      <c r="L68" s="5"/>
      <c r="M68" s="5">
        <f t="shared" si="223"/>
        <v>107.88</v>
      </c>
      <c r="N68" s="17">
        <f t="shared" si="224"/>
        <v>979.57279999999992</v>
      </c>
      <c r="O68" s="17">
        <f t="shared" si="225"/>
        <v>979.57279999999992</v>
      </c>
      <c r="P68" s="17">
        <f t="shared" si="226"/>
        <v>0</v>
      </c>
      <c r="Q68" s="17">
        <f t="shared" si="227"/>
        <v>68.599999999999994</v>
      </c>
      <c r="R68" s="5">
        <v>9.36</v>
      </c>
      <c r="S68" s="5">
        <f t="shared" si="237"/>
        <v>642.09599999999989</v>
      </c>
      <c r="T68" s="5">
        <f t="shared" si="238"/>
        <v>642.09599999999989</v>
      </c>
      <c r="U68" s="5"/>
      <c r="V68" s="17">
        <f t="shared" si="228"/>
        <v>39.28</v>
      </c>
      <c r="W68" s="5">
        <v>9.73</v>
      </c>
      <c r="X68" s="5">
        <f t="shared" si="239"/>
        <v>382.19440000000003</v>
      </c>
      <c r="Y68" s="5">
        <f t="shared" si="240"/>
        <v>382.19440000000003</v>
      </c>
      <c r="Z68" s="5"/>
      <c r="AA68" s="5">
        <f t="shared" si="229"/>
        <v>107.88</v>
      </c>
      <c r="AB68" s="17">
        <f t="shared" si="241"/>
        <v>1024.2903999999999</v>
      </c>
      <c r="AC68" s="17">
        <f t="shared" si="241"/>
        <v>1024.2903999999999</v>
      </c>
      <c r="AD68" s="17">
        <f t="shared" si="241"/>
        <v>0</v>
      </c>
      <c r="AE68" s="17">
        <f t="shared" si="230"/>
        <v>68.599999999999994</v>
      </c>
      <c r="AF68" s="5">
        <v>9.73</v>
      </c>
      <c r="AG68" s="5">
        <f t="shared" si="256"/>
        <v>667.47799999999995</v>
      </c>
      <c r="AH68" s="5">
        <f t="shared" si="257"/>
        <v>667.47799999999995</v>
      </c>
      <c r="AI68" s="5"/>
      <c r="AJ68" s="17">
        <f t="shared" si="231"/>
        <v>39.28</v>
      </c>
      <c r="AK68" s="5">
        <v>10.119999999999999</v>
      </c>
      <c r="AL68" s="5">
        <f t="shared" si="258"/>
        <v>397.5136</v>
      </c>
      <c r="AM68" s="5">
        <f t="shared" si="259"/>
        <v>397.5136</v>
      </c>
      <c r="AN68" s="5"/>
      <c r="AO68" s="5">
        <f t="shared" si="232"/>
        <v>107.88</v>
      </c>
      <c r="AP68" s="17">
        <f t="shared" si="260"/>
        <v>1064.9915999999998</v>
      </c>
      <c r="AQ68" s="17">
        <f t="shared" si="261"/>
        <v>1064.9915999999998</v>
      </c>
      <c r="AR68" s="17">
        <f t="shared" si="262"/>
        <v>0</v>
      </c>
    </row>
    <row r="69" spans="1:44" ht="31.5" hidden="1" x14ac:dyDescent="0.25">
      <c r="A69" s="15" t="s">
        <v>108</v>
      </c>
      <c r="B69" s="2" t="s">
        <v>149</v>
      </c>
      <c r="C69" s="17">
        <v>45.66</v>
      </c>
      <c r="D69" s="5">
        <v>8.92</v>
      </c>
      <c r="E69" s="5">
        <f t="shared" si="233"/>
        <v>407.28719999999998</v>
      </c>
      <c r="F69" s="5">
        <f t="shared" si="234"/>
        <v>407.28719999999998</v>
      </c>
      <c r="G69" s="5"/>
      <c r="H69" s="17">
        <v>42.66</v>
      </c>
      <c r="I69" s="5">
        <v>9.36</v>
      </c>
      <c r="J69" s="5">
        <f t="shared" si="235"/>
        <v>399.29759999999993</v>
      </c>
      <c r="K69" s="5">
        <f t="shared" si="236"/>
        <v>399.29759999999993</v>
      </c>
      <c r="L69" s="5"/>
      <c r="M69" s="5">
        <f t="shared" si="223"/>
        <v>88.32</v>
      </c>
      <c r="N69" s="17">
        <f t="shared" si="224"/>
        <v>806.58479999999986</v>
      </c>
      <c r="O69" s="17">
        <f t="shared" si="225"/>
        <v>806.58479999999986</v>
      </c>
      <c r="P69" s="17">
        <f t="shared" si="226"/>
        <v>0</v>
      </c>
      <c r="Q69" s="17">
        <f t="shared" si="227"/>
        <v>45.66</v>
      </c>
      <c r="R69" s="5">
        <v>9.36</v>
      </c>
      <c r="S69" s="5">
        <f t="shared" si="237"/>
        <v>427.37759999999992</v>
      </c>
      <c r="T69" s="5">
        <f t="shared" si="238"/>
        <v>427.37759999999992</v>
      </c>
      <c r="U69" s="5"/>
      <c r="V69" s="17">
        <f t="shared" si="228"/>
        <v>42.66</v>
      </c>
      <c r="W69" s="5">
        <v>9.73</v>
      </c>
      <c r="X69" s="5">
        <f t="shared" si="239"/>
        <v>415.08179999999999</v>
      </c>
      <c r="Y69" s="5">
        <f t="shared" si="240"/>
        <v>415.08179999999999</v>
      </c>
      <c r="Z69" s="5"/>
      <c r="AA69" s="5">
        <f t="shared" si="229"/>
        <v>88.32</v>
      </c>
      <c r="AB69" s="17">
        <f t="shared" si="241"/>
        <v>842.45939999999996</v>
      </c>
      <c r="AC69" s="17">
        <f t="shared" si="241"/>
        <v>842.45939999999996</v>
      </c>
      <c r="AD69" s="17">
        <f t="shared" si="241"/>
        <v>0</v>
      </c>
      <c r="AE69" s="17">
        <f t="shared" si="230"/>
        <v>45.66</v>
      </c>
      <c r="AF69" s="5">
        <v>9.73</v>
      </c>
      <c r="AG69" s="5">
        <f t="shared" si="256"/>
        <v>444.27179999999998</v>
      </c>
      <c r="AH69" s="5">
        <f t="shared" si="257"/>
        <v>444.27179999999998</v>
      </c>
      <c r="AI69" s="5"/>
      <c r="AJ69" s="17">
        <f t="shared" si="231"/>
        <v>42.66</v>
      </c>
      <c r="AK69" s="5">
        <v>10.119999999999999</v>
      </c>
      <c r="AL69" s="5">
        <f t="shared" si="258"/>
        <v>431.71919999999994</v>
      </c>
      <c r="AM69" s="5">
        <f t="shared" si="259"/>
        <v>431.71919999999994</v>
      </c>
      <c r="AN69" s="5"/>
      <c r="AO69" s="5">
        <f t="shared" si="232"/>
        <v>88.32</v>
      </c>
      <c r="AP69" s="17">
        <f t="shared" si="260"/>
        <v>875.99099999999999</v>
      </c>
      <c r="AQ69" s="17">
        <f t="shared" si="261"/>
        <v>875.99099999999999</v>
      </c>
      <c r="AR69" s="17">
        <f t="shared" si="262"/>
        <v>0</v>
      </c>
    </row>
    <row r="70" spans="1:44" ht="31.5" hidden="1" x14ac:dyDescent="0.25">
      <c r="A70" s="15" t="s">
        <v>109</v>
      </c>
      <c r="B70" s="2" t="s">
        <v>34</v>
      </c>
      <c r="C70" s="17">
        <v>59.28</v>
      </c>
      <c r="D70" s="5">
        <v>8.92</v>
      </c>
      <c r="E70" s="5">
        <f>C70*D70</f>
        <v>528.77760000000001</v>
      </c>
      <c r="F70" s="5">
        <f>E70-G70</f>
        <v>528.77760000000001</v>
      </c>
      <c r="G70" s="5"/>
      <c r="H70" s="17">
        <v>35.46</v>
      </c>
      <c r="I70" s="5">
        <v>9.36</v>
      </c>
      <c r="J70" s="5">
        <f>H70*I70</f>
        <v>331.90559999999999</v>
      </c>
      <c r="K70" s="5">
        <f>J70-L70</f>
        <v>331.90559999999999</v>
      </c>
      <c r="L70" s="5"/>
      <c r="M70" s="5">
        <f t="shared" si="223"/>
        <v>94.740000000000009</v>
      </c>
      <c r="N70" s="17">
        <f t="shared" si="224"/>
        <v>860.68319999999994</v>
      </c>
      <c r="O70" s="17">
        <f t="shared" si="225"/>
        <v>860.68319999999994</v>
      </c>
      <c r="P70" s="17">
        <f t="shared" si="226"/>
        <v>0</v>
      </c>
      <c r="Q70" s="17">
        <f t="shared" si="227"/>
        <v>59.28</v>
      </c>
      <c r="R70" s="5">
        <v>9.36</v>
      </c>
      <c r="S70" s="5">
        <f>Q70*R70</f>
        <v>554.86079999999993</v>
      </c>
      <c r="T70" s="5">
        <f>S70-U70</f>
        <v>554.86079999999993</v>
      </c>
      <c r="U70" s="5"/>
      <c r="V70" s="17">
        <f t="shared" si="228"/>
        <v>35.46</v>
      </c>
      <c r="W70" s="5">
        <v>9.73</v>
      </c>
      <c r="X70" s="5">
        <f>V70*W70</f>
        <v>345.0258</v>
      </c>
      <c r="Y70" s="5">
        <f>X70-Z70</f>
        <v>345.0258</v>
      </c>
      <c r="Z70" s="5"/>
      <c r="AA70" s="5">
        <f t="shared" si="229"/>
        <v>94.740000000000009</v>
      </c>
      <c r="AB70" s="17">
        <f>S70+X70</f>
        <v>899.88659999999993</v>
      </c>
      <c r="AC70" s="17">
        <f>T70+Y70</f>
        <v>899.88659999999993</v>
      </c>
      <c r="AD70" s="17">
        <f>U70+Z70</f>
        <v>0</v>
      </c>
      <c r="AE70" s="17">
        <f t="shared" si="230"/>
        <v>59.28</v>
      </c>
      <c r="AF70" s="5">
        <v>9.73</v>
      </c>
      <c r="AG70" s="5">
        <f>AE70*AF70</f>
        <v>576.7944</v>
      </c>
      <c r="AH70" s="5">
        <f>AG70-AI70</f>
        <v>576.7944</v>
      </c>
      <c r="AI70" s="5"/>
      <c r="AJ70" s="17">
        <f t="shared" si="231"/>
        <v>35.46</v>
      </c>
      <c r="AK70" s="5">
        <v>10.119999999999999</v>
      </c>
      <c r="AL70" s="5">
        <f>AJ70*AK70</f>
        <v>358.85519999999997</v>
      </c>
      <c r="AM70" s="5">
        <f>AL70-AN70</f>
        <v>358.85519999999997</v>
      </c>
      <c r="AN70" s="5"/>
      <c r="AO70" s="5">
        <f t="shared" si="232"/>
        <v>94.740000000000009</v>
      </c>
      <c r="AP70" s="17">
        <f>AG70+AL70</f>
        <v>935.64959999999996</v>
      </c>
      <c r="AQ70" s="17">
        <f>AH70+AM70</f>
        <v>935.64959999999996</v>
      </c>
      <c r="AR70" s="17">
        <f>AI70+AN70</f>
        <v>0</v>
      </c>
    </row>
    <row r="71" spans="1:44" ht="31.5" hidden="1" x14ac:dyDescent="0.25">
      <c r="A71" s="15" t="s">
        <v>110</v>
      </c>
      <c r="B71" s="2" t="s">
        <v>150</v>
      </c>
      <c r="C71" s="17">
        <v>41.02</v>
      </c>
      <c r="D71" s="5">
        <v>8.92</v>
      </c>
      <c r="E71" s="5">
        <f t="shared" si="233"/>
        <v>365.89840000000004</v>
      </c>
      <c r="F71" s="5">
        <f t="shared" si="234"/>
        <v>365.89840000000004</v>
      </c>
      <c r="G71" s="5"/>
      <c r="H71" s="17">
        <v>42.11</v>
      </c>
      <c r="I71" s="5">
        <v>9.36</v>
      </c>
      <c r="J71" s="5">
        <f t="shared" si="235"/>
        <v>394.14959999999996</v>
      </c>
      <c r="K71" s="5">
        <f t="shared" si="236"/>
        <v>394.14959999999996</v>
      </c>
      <c r="L71" s="5"/>
      <c r="M71" s="5">
        <f t="shared" si="223"/>
        <v>83.13</v>
      </c>
      <c r="N71" s="17">
        <f t="shared" si="224"/>
        <v>760.048</v>
      </c>
      <c r="O71" s="17">
        <f t="shared" si="225"/>
        <v>760.048</v>
      </c>
      <c r="P71" s="17">
        <f t="shared" si="226"/>
        <v>0</v>
      </c>
      <c r="Q71" s="17">
        <f t="shared" si="227"/>
        <v>41.02</v>
      </c>
      <c r="R71" s="5">
        <v>9.36</v>
      </c>
      <c r="S71" s="5">
        <f t="shared" si="237"/>
        <v>383.94720000000001</v>
      </c>
      <c r="T71" s="5">
        <f t="shared" si="238"/>
        <v>383.94720000000001</v>
      </c>
      <c r="U71" s="5"/>
      <c r="V71" s="17">
        <f t="shared" si="228"/>
        <v>42.11</v>
      </c>
      <c r="W71" s="5">
        <v>9.73</v>
      </c>
      <c r="X71" s="5">
        <f t="shared" si="239"/>
        <v>409.7303</v>
      </c>
      <c r="Y71" s="5">
        <f t="shared" si="240"/>
        <v>409.7303</v>
      </c>
      <c r="Z71" s="5"/>
      <c r="AA71" s="5">
        <f t="shared" si="229"/>
        <v>83.13</v>
      </c>
      <c r="AB71" s="17">
        <f t="shared" si="241"/>
        <v>793.67750000000001</v>
      </c>
      <c r="AC71" s="17">
        <f t="shared" si="241"/>
        <v>793.67750000000001</v>
      </c>
      <c r="AD71" s="17">
        <f t="shared" si="241"/>
        <v>0</v>
      </c>
      <c r="AE71" s="17">
        <f t="shared" si="230"/>
        <v>41.02</v>
      </c>
      <c r="AF71" s="5">
        <v>9.73</v>
      </c>
      <c r="AG71" s="5">
        <f t="shared" ref="AG71:AG82" si="263">AE71*AF71</f>
        <v>399.12460000000004</v>
      </c>
      <c r="AH71" s="5">
        <f t="shared" ref="AH71:AH82" si="264">AG71-AI71</f>
        <v>399.12460000000004</v>
      </c>
      <c r="AI71" s="5"/>
      <c r="AJ71" s="17">
        <f t="shared" si="231"/>
        <v>42.11</v>
      </c>
      <c r="AK71" s="5">
        <v>10.119999999999999</v>
      </c>
      <c r="AL71" s="5">
        <f t="shared" ref="AL71:AL82" si="265">AJ71*AK71</f>
        <v>426.15319999999997</v>
      </c>
      <c r="AM71" s="5">
        <f t="shared" ref="AM71:AM82" si="266">AL71-AN71</f>
        <v>426.15319999999997</v>
      </c>
      <c r="AN71" s="5"/>
      <c r="AO71" s="5">
        <f t="shared" si="232"/>
        <v>83.13</v>
      </c>
      <c r="AP71" s="17">
        <f t="shared" ref="AP71:AP82" si="267">AG71+AL71</f>
        <v>825.27780000000007</v>
      </c>
      <c r="AQ71" s="17">
        <f t="shared" ref="AQ71:AQ82" si="268">AH71+AM71</f>
        <v>825.27780000000007</v>
      </c>
      <c r="AR71" s="17">
        <f t="shared" ref="AR71:AR82" si="269">AI71+AN71</f>
        <v>0</v>
      </c>
    </row>
    <row r="72" spans="1:44" ht="31.5" hidden="1" x14ac:dyDescent="0.25">
      <c r="A72" s="15" t="s">
        <v>111</v>
      </c>
      <c r="B72" s="2" t="s">
        <v>151</v>
      </c>
      <c r="C72" s="17">
        <v>55.38</v>
      </c>
      <c r="D72" s="5">
        <v>8.92</v>
      </c>
      <c r="E72" s="5">
        <f t="shared" si="233"/>
        <v>493.9896</v>
      </c>
      <c r="F72" s="5">
        <f t="shared" si="234"/>
        <v>493.9896</v>
      </c>
      <c r="G72" s="5"/>
      <c r="H72" s="17">
        <v>33.18</v>
      </c>
      <c r="I72" s="5">
        <v>9.36</v>
      </c>
      <c r="J72" s="5">
        <f t="shared" si="235"/>
        <v>310.56479999999999</v>
      </c>
      <c r="K72" s="5">
        <f t="shared" si="236"/>
        <v>310.56479999999999</v>
      </c>
      <c r="L72" s="5"/>
      <c r="M72" s="5">
        <f t="shared" si="223"/>
        <v>88.56</v>
      </c>
      <c r="N72" s="17">
        <f t="shared" si="224"/>
        <v>804.55439999999999</v>
      </c>
      <c r="O72" s="17">
        <f t="shared" si="225"/>
        <v>804.55439999999999</v>
      </c>
      <c r="P72" s="17">
        <f t="shared" si="226"/>
        <v>0</v>
      </c>
      <c r="Q72" s="17">
        <f t="shared" si="227"/>
        <v>55.38</v>
      </c>
      <c r="R72" s="5">
        <v>9.36</v>
      </c>
      <c r="S72" s="5">
        <f t="shared" si="237"/>
        <v>518.35680000000002</v>
      </c>
      <c r="T72" s="5">
        <f t="shared" si="238"/>
        <v>518.35680000000002</v>
      </c>
      <c r="U72" s="5"/>
      <c r="V72" s="17">
        <f t="shared" si="228"/>
        <v>33.18</v>
      </c>
      <c r="W72" s="5">
        <v>9.73</v>
      </c>
      <c r="X72" s="5">
        <f t="shared" si="239"/>
        <v>322.84140000000002</v>
      </c>
      <c r="Y72" s="5">
        <f t="shared" si="240"/>
        <v>322.84140000000002</v>
      </c>
      <c r="Z72" s="5"/>
      <c r="AA72" s="5">
        <f t="shared" si="229"/>
        <v>88.56</v>
      </c>
      <c r="AB72" s="17">
        <f t="shared" si="241"/>
        <v>841.19820000000004</v>
      </c>
      <c r="AC72" s="17">
        <f t="shared" si="241"/>
        <v>841.19820000000004</v>
      </c>
      <c r="AD72" s="17">
        <f t="shared" si="241"/>
        <v>0</v>
      </c>
      <c r="AE72" s="17">
        <f t="shared" si="230"/>
        <v>55.38</v>
      </c>
      <c r="AF72" s="5">
        <v>9.73</v>
      </c>
      <c r="AG72" s="5">
        <f t="shared" si="263"/>
        <v>538.84739999999999</v>
      </c>
      <c r="AH72" s="5">
        <f t="shared" si="264"/>
        <v>538.84739999999999</v>
      </c>
      <c r="AI72" s="5"/>
      <c r="AJ72" s="17">
        <f t="shared" si="231"/>
        <v>33.18</v>
      </c>
      <c r="AK72" s="5">
        <v>10.119999999999999</v>
      </c>
      <c r="AL72" s="5">
        <f t="shared" si="265"/>
        <v>335.78159999999997</v>
      </c>
      <c r="AM72" s="5">
        <f t="shared" si="266"/>
        <v>335.78159999999997</v>
      </c>
      <c r="AN72" s="5"/>
      <c r="AO72" s="5">
        <f t="shared" si="232"/>
        <v>88.56</v>
      </c>
      <c r="AP72" s="17">
        <f t="shared" si="267"/>
        <v>874.62899999999991</v>
      </c>
      <c r="AQ72" s="17">
        <f t="shared" si="268"/>
        <v>874.62899999999991</v>
      </c>
      <c r="AR72" s="17">
        <f t="shared" si="269"/>
        <v>0</v>
      </c>
    </row>
    <row r="73" spans="1:44" ht="63" hidden="1" x14ac:dyDescent="0.25">
      <c r="A73" s="15" t="s">
        <v>112</v>
      </c>
      <c r="B73" s="2" t="s">
        <v>173</v>
      </c>
      <c r="C73" s="17">
        <v>75.599999999999994</v>
      </c>
      <c r="D73" s="5">
        <v>8.92</v>
      </c>
      <c r="E73" s="5">
        <f t="shared" si="233"/>
        <v>674.35199999999998</v>
      </c>
      <c r="F73" s="5">
        <f t="shared" si="234"/>
        <v>674.35199999999998</v>
      </c>
      <c r="G73" s="5"/>
      <c r="H73" s="17">
        <v>68.66</v>
      </c>
      <c r="I73" s="5">
        <v>9.36</v>
      </c>
      <c r="J73" s="5">
        <f t="shared" si="235"/>
        <v>642.65759999999989</v>
      </c>
      <c r="K73" s="5">
        <f t="shared" si="236"/>
        <v>642.65759999999989</v>
      </c>
      <c r="L73" s="5"/>
      <c r="M73" s="5">
        <f t="shared" si="223"/>
        <v>144.26</v>
      </c>
      <c r="N73" s="17">
        <f t="shared" si="224"/>
        <v>1317.0095999999999</v>
      </c>
      <c r="O73" s="17">
        <f t="shared" si="225"/>
        <v>1317.0095999999999</v>
      </c>
      <c r="P73" s="17">
        <f t="shared" si="226"/>
        <v>0</v>
      </c>
      <c r="Q73" s="17">
        <f t="shared" si="227"/>
        <v>75.599999999999994</v>
      </c>
      <c r="R73" s="5">
        <v>9.36</v>
      </c>
      <c r="S73" s="5">
        <f t="shared" si="237"/>
        <v>707.61599999999987</v>
      </c>
      <c r="T73" s="5">
        <f t="shared" si="238"/>
        <v>707.61599999999987</v>
      </c>
      <c r="U73" s="5"/>
      <c r="V73" s="17">
        <f t="shared" si="228"/>
        <v>68.66</v>
      </c>
      <c r="W73" s="5">
        <v>9.73</v>
      </c>
      <c r="X73" s="5">
        <f t="shared" si="239"/>
        <v>668.06179999999995</v>
      </c>
      <c r="Y73" s="5">
        <f t="shared" si="240"/>
        <v>668.06179999999995</v>
      </c>
      <c r="Z73" s="5"/>
      <c r="AA73" s="5">
        <f t="shared" si="229"/>
        <v>144.26</v>
      </c>
      <c r="AB73" s="17">
        <f t="shared" si="241"/>
        <v>1375.6777999999999</v>
      </c>
      <c r="AC73" s="17">
        <f t="shared" si="241"/>
        <v>1375.6777999999999</v>
      </c>
      <c r="AD73" s="17">
        <f t="shared" si="241"/>
        <v>0</v>
      </c>
      <c r="AE73" s="17">
        <f t="shared" si="230"/>
        <v>75.599999999999994</v>
      </c>
      <c r="AF73" s="5">
        <v>9.73</v>
      </c>
      <c r="AG73" s="5">
        <f t="shared" si="263"/>
        <v>735.58799999999997</v>
      </c>
      <c r="AH73" s="5">
        <f t="shared" si="264"/>
        <v>735.58799999999997</v>
      </c>
      <c r="AI73" s="5"/>
      <c r="AJ73" s="17">
        <f t="shared" si="231"/>
        <v>68.66</v>
      </c>
      <c r="AK73" s="5">
        <v>10.119999999999999</v>
      </c>
      <c r="AL73" s="5">
        <f t="shared" si="265"/>
        <v>694.83919999999989</v>
      </c>
      <c r="AM73" s="5">
        <f t="shared" si="266"/>
        <v>694.83919999999989</v>
      </c>
      <c r="AN73" s="5"/>
      <c r="AO73" s="5">
        <f t="shared" si="232"/>
        <v>144.26</v>
      </c>
      <c r="AP73" s="17">
        <f t="shared" si="267"/>
        <v>1430.4271999999999</v>
      </c>
      <c r="AQ73" s="17">
        <f t="shared" si="268"/>
        <v>1430.4271999999999</v>
      </c>
      <c r="AR73" s="17">
        <f t="shared" si="269"/>
        <v>0</v>
      </c>
    </row>
    <row r="74" spans="1:44" ht="31.5" hidden="1" x14ac:dyDescent="0.25">
      <c r="A74" s="15" t="s">
        <v>113</v>
      </c>
      <c r="B74" s="2" t="s">
        <v>27</v>
      </c>
      <c r="C74" s="17">
        <v>48.95</v>
      </c>
      <c r="D74" s="5">
        <v>8.92</v>
      </c>
      <c r="E74" s="5">
        <f t="shared" si="233"/>
        <v>436.63400000000001</v>
      </c>
      <c r="F74" s="5">
        <f t="shared" si="234"/>
        <v>436.63400000000001</v>
      </c>
      <c r="G74" s="5"/>
      <c r="H74" s="17">
        <v>31.44</v>
      </c>
      <c r="I74" s="5">
        <v>9.36</v>
      </c>
      <c r="J74" s="5">
        <f t="shared" si="235"/>
        <v>294.27839999999998</v>
      </c>
      <c r="K74" s="5">
        <f t="shared" si="236"/>
        <v>294.27839999999998</v>
      </c>
      <c r="L74" s="5"/>
      <c r="M74" s="5">
        <f t="shared" si="223"/>
        <v>80.39</v>
      </c>
      <c r="N74" s="17">
        <f t="shared" si="224"/>
        <v>730.91239999999993</v>
      </c>
      <c r="O74" s="17">
        <f t="shared" si="225"/>
        <v>730.91239999999993</v>
      </c>
      <c r="P74" s="17">
        <f t="shared" si="226"/>
        <v>0</v>
      </c>
      <c r="Q74" s="17">
        <f t="shared" si="227"/>
        <v>48.95</v>
      </c>
      <c r="R74" s="5">
        <v>9.36</v>
      </c>
      <c r="S74" s="5">
        <f t="shared" si="237"/>
        <v>458.17200000000003</v>
      </c>
      <c r="T74" s="5">
        <f t="shared" si="238"/>
        <v>458.17200000000003</v>
      </c>
      <c r="U74" s="5"/>
      <c r="V74" s="17">
        <f t="shared" si="228"/>
        <v>31.44</v>
      </c>
      <c r="W74" s="5">
        <v>9.73</v>
      </c>
      <c r="X74" s="5">
        <f t="shared" si="239"/>
        <v>305.91120000000001</v>
      </c>
      <c r="Y74" s="5">
        <f t="shared" si="240"/>
        <v>305.91120000000001</v>
      </c>
      <c r="Z74" s="5"/>
      <c r="AA74" s="5">
        <f t="shared" si="229"/>
        <v>80.39</v>
      </c>
      <c r="AB74" s="17">
        <f t="shared" si="241"/>
        <v>764.08320000000003</v>
      </c>
      <c r="AC74" s="17">
        <f t="shared" si="241"/>
        <v>764.08320000000003</v>
      </c>
      <c r="AD74" s="17">
        <f t="shared" si="241"/>
        <v>0</v>
      </c>
      <c r="AE74" s="17">
        <f t="shared" si="230"/>
        <v>48.95</v>
      </c>
      <c r="AF74" s="5">
        <v>9.73</v>
      </c>
      <c r="AG74" s="5">
        <f t="shared" si="263"/>
        <v>476.28350000000006</v>
      </c>
      <c r="AH74" s="5">
        <f t="shared" si="264"/>
        <v>476.28350000000006</v>
      </c>
      <c r="AI74" s="5"/>
      <c r="AJ74" s="17">
        <f t="shared" si="231"/>
        <v>31.44</v>
      </c>
      <c r="AK74" s="5">
        <v>10.119999999999999</v>
      </c>
      <c r="AL74" s="5">
        <f t="shared" si="265"/>
        <v>318.1728</v>
      </c>
      <c r="AM74" s="5">
        <f t="shared" si="266"/>
        <v>318.1728</v>
      </c>
      <c r="AN74" s="5"/>
      <c r="AO74" s="5">
        <f t="shared" si="232"/>
        <v>80.39</v>
      </c>
      <c r="AP74" s="17">
        <f t="shared" si="267"/>
        <v>794.45630000000006</v>
      </c>
      <c r="AQ74" s="17">
        <f t="shared" si="268"/>
        <v>794.45630000000006</v>
      </c>
      <c r="AR74" s="17">
        <f t="shared" si="269"/>
        <v>0</v>
      </c>
    </row>
    <row r="75" spans="1:44" ht="31.5" hidden="1" x14ac:dyDescent="0.25">
      <c r="A75" s="15" t="s">
        <v>114</v>
      </c>
      <c r="B75" s="2" t="s">
        <v>28</v>
      </c>
      <c r="C75" s="17">
        <v>132.97999999999999</v>
      </c>
      <c r="D75" s="5">
        <v>8.92</v>
      </c>
      <c r="E75" s="5">
        <f t="shared" si="233"/>
        <v>1186.1815999999999</v>
      </c>
      <c r="F75" s="5">
        <f t="shared" si="234"/>
        <v>1186.1815999999999</v>
      </c>
      <c r="G75" s="5"/>
      <c r="H75" s="17">
        <v>95.32</v>
      </c>
      <c r="I75" s="5">
        <v>9.36</v>
      </c>
      <c r="J75" s="5">
        <f t="shared" si="235"/>
        <v>892.19519999999989</v>
      </c>
      <c r="K75" s="5">
        <f t="shared" si="236"/>
        <v>892.19519999999989</v>
      </c>
      <c r="L75" s="5"/>
      <c r="M75" s="5">
        <f t="shared" si="223"/>
        <v>228.29999999999998</v>
      </c>
      <c r="N75" s="17">
        <f t="shared" si="224"/>
        <v>2078.3768</v>
      </c>
      <c r="O75" s="17">
        <f t="shared" si="225"/>
        <v>2078.3768</v>
      </c>
      <c r="P75" s="17">
        <f t="shared" si="226"/>
        <v>0</v>
      </c>
      <c r="Q75" s="17">
        <f t="shared" si="227"/>
        <v>132.97999999999999</v>
      </c>
      <c r="R75" s="5">
        <v>9.36</v>
      </c>
      <c r="S75" s="5">
        <f t="shared" si="237"/>
        <v>1244.6927999999998</v>
      </c>
      <c r="T75" s="5">
        <f t="shared" si="238"/>
        <v>1244.6927999999998</v>
      </c>
      <c r="U75" s="5"/>
      <c r="V75" s="17">
        <f t="shared" si="228"/>
        <v>95.32</v>
      </c>
      <c r="W75" s="5">
        <v>9.73</v>
      </c>
      <c r="X75" s="5">
        <f t="shared" si="239"/>
        <v>927.46359999999993</v>
      </c>
      <c r="Y75" s="5">
        <f t="shared" si="240"/>
        <v>927.46359999999993</v>
      </c>
      <c r="Z75" s="5"/>
      <c r="AA75" s="5">
        <f t="shared" si="229"/>
        <v>228.29999999999998</v>
      </c>
      <c r="AB75" s="17">
        <f t="shared" si="241"/>
        <v>2172.1563999999998</v>
      </c>
      <c r="AC75" s="17">
        <f t="shared" si="241"/>
        <v>2172.1563999999998</v>
      </c>
      <c r="AD75" s="17">
        <f t="shared" si="241"/>
        <v>0</v>
      </c>
      <c r="AE75" s="17">
        <f t="shared" si="230"/>
        <v>132.97999999999999</v>
      </c>
      <c r="AF75" s="5">
        <v>9.73</v>
      </c>
      <c r="AG75" s="5">
        <f t="shared" si="263"/>
        <v>1293.8953999999999</v>
      </c>
      <c r="AH75" s="5">
        <f t="shared" si="264"/>
        <v>1293.8953999999999</v>
      </c>
      <c r="AI75" s="5"/>
      <c r="AJ75" s="17">
        <f t="shared" si="231"/>
        <v>95.32</v>
      </c>
      <c r="AK75" s="5">
        <v>10.119999999999999</v>
      </c>
      <c r="AL75" s="5">
        <f t="shared" si="265"/>
        <v>964.63839999999982</v>
      </c>
      <c r="AM75" s="5">
        <f t="shared" si="266"/>
        <v>964.63839999999982</v>
      </c>
      <c r="AN75" s="5"/>
      <c r="AO75" s="5">
        <f t="shared" si="232"/>
        <v>228.29999999999998</v>
      </c>
      <c r="AP75" s="17">
        <f t="shared" si="267"/>
        <v>2258.5337999999997</v>
      </c>
      <c r="AQ75" s="17">
        <f t="shared" si="268"/>
        <v>2258.5337999999997</v>
      </c>
      <c r="AR75" s="17">
        <f t="shared" si="269"/>
        <v>0</v>
      </c>
    </row>
    <row r="76" spans="1:44" ht="31.5" hidden="1" x14ac:dyDescent="0.25">
      <c r="A76" s="15" t="s">
        <v>115</v>
      </c>
      <c r="B76" s="2" t="s">
        <v>152</v>
      </c>
      <c r="C76" s="17">
        <v>38.299999999999997</v>
      </c>
      <c r="D76" s="5">
        <v>8.92</v>
      </c>
      <c r="E76" s="5">
        <f t="shared" si="233"/>
        <v>341.63599999999997</v>
      </c>
      <c r="F76" s="5">
        <f t="shared" si="234"/>
        <v>341.63599999999997</v>
      </c>
      <c r="G76" s="5"/>
      <c r="H76" s="17">
        <v>48.8</v>
      </c>
      <c r="I76" s="5">
        <v>9.36</v>
      </c>
      <c r="J76" s="5">
        <f t="shared" si="235"/>
        <v>456.76799999999997</v>
      </c>
      <c r="K76" s="5">
        <f t="shared" si="236"/>
        <v>456.76799999999997</v>
      </c>
      <c r="L76" s="5"/>
      <c r="M76" s="5">
        <f t="shared" si="223"/>
        <v>87.1</v>
      </c>
      <c r="N76" s="17">
        <f t="shared" si="224"/>
        <v>798.404</v>
      </c>
      <c r="O76" s="17">
        <f t="shared" si="225"/>
        <v>798.404</v>
      </c>
      <c r="P76" s="17">
        <f t="shared" si="226"/>
        <v>0</v>
      </c>
      <c r="Q76" s="17">
        <f t="shared" si="227"/>
        <v>38.299999999999997</v>
      </c>
      <c r="R76" s="5">
        <v>9.36</v>
      </c>
      <c r="S76" s="5">
        <f t="shared" si="237"/>
        <v>358.48799999999994</v>
      </c>
      <c r="T76" s="5">
        <f t="shared" si="238"/>
        <v>358.48799999999994</v>
      </c>
      <c r="U76" s="5"/>
      <c r="V76" s="17">
        <f t="shared" si="228"/>
        <v>48.8</v>
      </c>
      <c r="W76" s="5">
        <v>9.73</v>
      </c>
      <c r="X76" s="5">
        <f t="shared" si="239"/>
        <v>474.82400000000001</v>
      </c>
      <c r="Y76" s="5">
        <f t="shared" si="240"/>
        <v>474.82400000000001</v>
      </c>
      <c r="Z76" s="5"/>
      <c r="AA76" s="5">
        <f t="shared" si="229"/>
        <v>87.1</v>
      </c>
      <c r="AB76" s="17">
        <f t="shared" si="241"/>
        <v>833.3119999999999</v>
      </c>
      <c r="AC76" s="17">
        <f t="shared" si="241"/>
        <v>833.3119999999999</v>
      </c>
      <c r="AD76" s="17">
        <f t="shared" si="241"/>
        <v>0</v>
      </c>
      <c r="AE76" s="17">
        <f t="shared" si="230"/>
        <v>38.299999999999997</v>
      </c>
      <c r="AF76" s="5">
        <v>9.73</v>
      </c>
      <c r="AG76" s="5">
        <f t="shared" si="263"/>
        <v>372.65899999999999</v>
      </c>
      <c r="AH76" s="5">
        <f t="shared" si="264"/>
        <v>372.65899999999999</v>
      </c>
      <c r="AI76" s="5"/>
      <c r="AJ76" s="17">
        <f t="shared" si="231"/>
        <v>48.8</v>
      </c>
      <c r="AK76" s="5">
        <v>10.119999999999999</v>
      </c>
      <c r="AL76" s="5">
        <f t="shared" si="265"/>
        <v>493.85599999999994</v>
      </c>
      <c r="AM76" s="5">
        <f t="shared" si="266"/>
        <v>493.85599999999994</v>
      </c>
      <c r="AN76" s="5"/>
      <c r="AO76" s="5">
        <f t="shared" si="232"/>
        <v>87.1</v>
      </c>
      <c r="AP76" s="17">
        <f t="shared" si="267"/>
        <v>866.51499999999987</v>
      </c>
      <c r="AQ76" s="17">
        <f t="shared" si="268"/>
        <v>866.51499999999987</v>
      </c>
      <c r="AR76" s="17">
        <f t="shared" si="269"/>
        <v>0</v>
      </c>
    </row>
    <row r="77" spans="1:44" ht="31.5" hidden="1" x14ac:dyDescent="0.25">
      <c r="A77" s="15" t="s">
        <v>116</v>
      </c>
      <c r="B77" s="2" t="s">
        <v>153</v>
      </c>
      <c r="C77" s="17">
        <v>24.42</v>
      </c>
      <c r="D77" s="5">
        <v>8.92</v>
      </c>
      <c r="E77" s="5">
        <f t="shared" si="233"/>
        <v>217.82640000000001</v>
      </c>
      <c r="F77" s="5">
        <f t="shared" si="234"/>
        <v>217.82640000000001</v>
      </c>
      <c r="G77" s="5"/>
      <c r="H77" s="17">
        <v>17.77</v>
      </c>
      <c r="I77" s="5">
        <v>9.36</v>
      </c>
      <c r="J77" s="5">
        <f t="shared" si="235"/>
        <v>166.32719999999998</v>
      </c>
      <c r="K77" s="5">
        <f t="shared" si="236"/>
        <v>166.32719999999998</v>
      </c>
      <c r="L77" s="5"/>
      <c r="M77" s="5">
        <f t="shared" si="223"/>
        <v>42.19</v>
      </c>
      <c r="N77" s="17">
        <f t="shared" si="224"/>
        <v>384.15359999999998</v>
      </c>
      <c r="O77" s="17">
        <f t="shared" si="225"/>
        <v>384.15359999999998</v>
      </c>
      <c r="P77" s="17">
        <f t="shared" si="226"/>
        <v>0</v>
      </c>
      <c r="Q77" s="17">
        <f t="shared" si="227"/>
        <v>24.42</v>
      </c>
      <c r="R77" s="5">
        <v>9.36</v>
      </c>
      <c r="S77" s="5">
        <f t="shared" si="237"/>
        <v>228.5712</v>
      </c>
      <c r="T77" s="5">
        <f t="shared" si="238"/>
        <v>228.5712</v>
      </c>
      <c r="U77" s="5"/>
      <c r="V77" s="17">
        <f t="shared" si="228"/>
        <v>17.77</v>
      </c>
      <c r="W77" s="5">
        <v>9.73</v>
      </c>
      <c r="X77" s="5">
        <f t="shared" si="239"/>
        <v>172.90209999999999</v>
      </c>
      <c r="Y77" s="5">
        <f t="shared" si="240"/>
        <v>172.90209999999999</v>
      </c>
      <c r="Z77" s="5"/>
      <c r="AA77" s="5">
        <f t="shared" si="229"/>
        <v>42.19</v>
      </c>
      <c r="AB77" s="17">
        <f t="shared" si="241"/>
        <v>401.47329999999999</v>
      </c>
      <c r="AC77" s="17">
        <f t="shared" si="241"/>
        <v>401.47329999999999</v>
      </c>
      <c r="AD77" s="17">
        <f t="shared" si="241"/>
        <v>0</v>
      </c>
      <c r="AE77" s="17">
        <f t="shared" si="230"/>
        <v>24.42</v>
      </c>
      <c r="AF77" s="5">
        <v>9.73</v>
      </c>
      <c r="AG77" s="5">
        <f t="shared" si="263"/>
        <v>237.60660000000001</v>
      </c>
      <c r="AH77" s="5">
        <f t="shared" si="264"/>
        <v>237.60660000000001</v>
      </c>
      <c r="AI77" s="5"/>
      <c r="AJ77" s="17">
        <f t="shared" si="231"/>
        <v>17.77</v>
      </c>
      <c r="AK77" s="5">
        <v>10.119999999999999</v>
      </c>
      <c r="AL77" s="5">
        <f t="shared" si="265"/>
        <v>179.83239999999998</v>
      </c>
      <c r="AM77" s="5">
        <f t="shared" si="266"/>
        <v>179.83239999999998</v>
      </c>
      <c r="AN77" s="5"/>
      <c r="AO77" s="5">
        <f t="shared" si="232"/>
        <v>42.19</v>
      </c>
      <c r="AP77" s="17">
        <f t="shared" si="267"/>
        <v>417.43899999999996</v>
      </c>
      <c r="AQ77" s="17">
        <f t="shared" si="268"/>
        <v>417.43899999999996</v>
      </c>
      <c r="AR77" s="17">
        <f t="shared" si="269"/>
        <v>0</v>
      </c>
    </row>
    <row r="78" spans="1:44" ht="47.25" hidden="1" x14ac:dyDescent="0.25">
      <c r="A78" s="15" t="s">
        <v>117</v>
      </c>
      <c r="B78" s="2" t="s">
        <v>174</v>
      </c>
      <c r="C78" s="17">
        <v>88.85</v>
      </c>
      <c r="D78" s="5">
        <v>8.92</v>
      </c>
      <c r="E78" s="5">
        <f t="shared" si="233"/>
        <v>792.54199999999992</v>
      </c>
      <c r="F78" s="5">
        <f t="shared" si="234"/>
        <v>765.12637999999993</v>
      </c>
      <c r="G78" s="5">
        <f>3.0735*D78</f>
        <v>27.415620000000001</v>
      </c>
      <c r="H78" s="17">
        <v>85.95</v>
      </c>
      <c r="I78" s="5">
        <v>9.36</v>
      </c>
      <c r="J78" s="5">
        <f t="shared" si="235"/>
        <v>804.49199999999996</v>
      </c>
      <c r="K78" s="5">
        <f t="shared" si="236"/>
        <v>769.33958399999995</v>
      </c>
      <c r="L78" s="5">
        <f>3.7556*I78</f>
        <v>35.152415999999995</v>
      </c>
      <c r="M78" s="5">
        <f t="shared" si="223"/>
        <v>174.8</v>
      </c>
      <c r="N78" s="17">
        <f t="shared" si="224"/>
        <v>1597.0339999999999</v>
      </c>
      <c r="O78" s="17">
        <f t="shared" si="225"/>
        <v>1534.465964</v>
      </c>
      <c r="P78" s="17">
        <f t="shared" si="226"/>
        <v>62.568035999999992</v>
      </c>
      <c r="Q78" s="17">
        <f t="shared" si="227"/>
        <v>88.85</v>
      </c>
      <c r="R78" s="5">
        <v>9.36</v>
      </c>
      <c r="S78" s="5">
        <f t="shared" si="237"/>
        <v>831.63599999999985</v>
      </c>
      <c r="T78" s="5">
        <f t="shared" si="238"/>
        <v>802.86803999999984</v>
      </c>
      <c r="U78" s="5">
        <f>3.0735*R78</f>
        <v>28.767959999999999</v>
      </c>
      <c r="V78" s="17">
        <f t="shared" si="228"/>
        <v>85.95</v>
      </c>
      <c r="W78" s="5">
        <v>9.73</v>
      </c>
      <c r="X78" s="5">
        <f t="shared" si="239"/>
        <v>836.29350000000011</v>
      </c>
      <c r="Y78" s="5">
        <f t="shared" si="240"/>
        <v>799.75151200000005</v>
      </c>
      <c r="Z78" s="5">
        <f>3.7556*W78</f>
        <v>36.541988000000003</v>
      </c>
      <c r="AA78" s="5">
        <f t="shared" si="229"/>
        <v>174.8</v>
      </c>
      <c r="AB78" s="17">
        <f t="shared" si="241"/>
        <v>1667.9295</v>
      </c>
      <c r="AC78" s="17">
        <f t="shared" si="241"/>
        <v>1602.6195519999999</v>
      </c>
      <c r="AD78" s="17">
        <f t="shared" si="241"/>
        <v>65.309948000000006</v>
      </c>
      <c r="AE78" s="17">
        <f t="shared" si="230"/>
        <v>88.85</v>
      </c>
      <c r="AF78" s="5">
        <v>9.73</v>
      </c>
      <c r="AG78" s="5">
        <f t="shared" si="263"/>
        <v>864.51049999999998</v>
      </c>
      <c r="AH78" s="5">
        <f t="shared" si="264"/>
        <v>834.60534499999994</v>
      </c>
      <c r="AI78" s="5">
        <f>3.0735*AF78</f>
        <v>29.905155000000004</v>
      </c>
      <c r="AJ78" s="17">
        <f t="shared" si="231"/>
        <v>85.95</v>
      </c>
      <c r="AK78" s="5">
        <v>10.119999999999999</v>
      </c>
      <c r="AL78" s="5">
        <f t="shared" si="265"/>
        <v>869.81399999999996</v>
      </c>
      <c r="AM78" s="5">
        <f t="shared" si="266"/>
        <v>831.80732799999998</v>
      </c>
      <c r="AN78" s="5">
        <f>3.7556*AK78</f>
        <v>38.006671999999995</v>
      </c>
      <c r="AO78" s="5">
        <f t="shared" si="232"/>
        <v>174.8</v>
      </c>
      <c r="AP78" s="17">
        <f t="shared" si="267"/>
        <v>1734.3244999999999</v>
      </c>
      <c r="AQ78" s="17">
        <f t="shared" si="268"/>
        <v>1666.4126729999998</v>
      </c>
      <c r="AR78" s="17">
        <f t="shared" si="269"/>
        <v>67.911827000000002</v>
      </c>
    </row>
    <row r="79" spans="1:44" ht="31.5" hidden="1" x14ac:dyDescent="0.25">
      <c r="A79" s="15" t="s">
        <v>118</v>
      </c>
      <c r="B79" s="2" t="s">
        <v>29</v>
      </c>
      <c r="C79" s="17">
        <v>115.27</v>
      </c>
      <c r="D79" s="5">
        <v>8.92</v>
      </c>
      <c r="E79" s="5">
        <f t="shared" si="233"/>
        <v>1028.2084</v>
      </c>
      <c r="F79" s="5">
        <f t="shared" si="234"/>
        <v>1028.2084</v>
      </c>
      <c r="G79" s="5"/>
      <c r="H79" s="17">
        <v>69.22</v>
      </c>
      <c r="I79" s="5">
        <v>9.36</v>
      </c>
      <c r="J79" s="5">
        <f t="shared" si="235"/>
        <v>647.89919999999995</v>
      </c>
      <c r="K79" s="5">
        <f t="shared" si="236"/>
        <v>647.89919999999995</v>
      </c>
      <c r="L79" s="5"/>
      <c r="M79" s="5">
        <f t="shared" si="223"/>
        <v>184.49</v>
      </c>
      <c r="N79" s="17">
        <f t="shared" si="224"/>
        <v>1676.1075999999998</v>
      </c>
      <c r="O79" s="17">
        <f t="shared" si="225"/>
        <v>1676.1075999999998</v>
      </c>
      <c r="P79" s="17">
        <f t="shared" si="226"/>
        <v>0</v>
      </c>
      <c r="Q79" s="17">
        <f t="shared" si="227"/>
        <v>115.27</v>
      </c>
      <c r="R79" s="5">
        <v>9.36</v>
      </c>
      <c r="S79" s="5">
        <f t="shared" si="237"/>
        <v>1078.9271999999999</v>
      </c>
      <c r="T79" s="5">
        <f t="shared" si="238"/>
        <v>1078.9271999999999</v>
      </c>
      <c r="U79" s="5"/>
      <c r="V79" s="17">
        <f t="shared" si="228"/>
        <v>69.22</v>
      </c>
      <c r="W79" s="5">
        <v>9.73</v>
      </c>
      <c r="X79" s="5">
        <f t="shared" si="239"/>
        <v>673.51060000000007</v>
      </c>
      <c r="Y79" s="5">
        <f t="shared" si="240"/>
        <v>673.51060000000007</v>
      </c>
      <c r="Z79" s="5"/>
      <c r="AA79" s="5">
        <f t="shared" si="229"/>
        <v>184.49</v>
      </c>
      <c r="AB79" s="17">
        <f t="shared" si="241"/>
        <v>1752.4377999999999</v>
      </c>
      <c r="AC79" s="17">
        <f t="shared" si="241"/>
        <v>1752.4377999999999</v>
      </c>
      <c r="AD79" s="17">
        <f t="shared" si="241"/>
        <v>0</v>
      </c>
      <c r="AE79" s="17">
        <f t="shared" si="230"/>
        <v>115.27</v>
      </c>
      <c r="AF79" s="5">
        <v>9.73</v>
      </c>
      <c r="AG79" s="5">
        <f t="shared" si="263"/>
        <v>1121.5771</v>
      </c>
      <c r="AH79" s="5">
        <f t="shared" si="264"/>
        <v>1121.5771</v>
      </c>
      <c r="AI79" s="5"/>
      <c r="AJ79" s="17">
        <f t="shared" si="231"/>
        <v>69.22</v>
      </c>
      <c r="AK79" s="5">
        <v>10.119999999999999</v>
      </c>
      <c r="AL79" s="5">
        <f t="shared" si="265"/>
        <v>700.50639999999999</v>
      </c>
      <c r="AM79" s="5">
        <f t="shared" si="266"/>
        <v>700.50639999999999</v>
      </c>
      <c r="AN79" s="5"/>
      <c r="AO79" s="5">
        <f t="shared" si="232"/>
        <v>184.49</v>
      </c>
      <c r="AP79" s="17">
        <f t="shared" si="267"/>
        <v>1822.0835</v>
      </c>
      <c r="AQ79" s="17">
        <f t="shared" si="268"/>
        <v>1822.0835</v>
      </c>
      <c r="AR79" s="17">
        <f t="shared" si="269"/>
        <v>0</v>
      </c>
    </row>
    <row r="80" spans="1:44" ht="31.5" hidden="1" x14ac:dyDescent="0.25">
      <c r="A80" s="15" t="s">
        <v>119</v>
      </c>
      <c r="B80" s="2" t="s">
        <v>154</v>
      </c>
      <c r="C80" s="17">
        <v>47.6</v>
      </c>
      <c r="D80" s="5">
        <v>8.92</v>
      </c>
      <c r="E80" s="5">
        <f t="shared" si="233"/>
        <v>424.59199999999998</v>
      </c>
      <c r="F80" s="5">
        <f t="shared" si="234"/>
        <v>370.18267599999996</v>
      </c>
      <c r="G80" s="5">
        <f>6.0997*D80</f>
        <v>54.409324000000005</v>
      </c>
      <c r="H80" s="17">
        <v>41.02</v>
      </c>
      <c r="I80" s="5">
        <v>9.36</v>
      </c>
      <c r="J80" s="5">
        <f t="shared" si="235"/>
        <v>383.94720000000001</v>
      </c>
      <c r="K80" s="5">
        <f t="shared" si="236"/>
        <v>320.58936</v>
      </c>
      <c r="L80" s="5">
        <f>6.769*I80</f>
        <v>63.357839999999996</v>
      </c>
      <c r="M80" s="5">
        <f t="shared" si="223"/>
        <v>88.62</v>
      </c>
      <c r="N80" s="17">
        <f t="shared" si="224"/>
        <v>808.53919999999994</v>
      </c>
      <c r="O80" s="17">
        <f t="shared" si="225"/>
        <v>690.77203599999996</v>
      </c>
      <c r="P80" s="17">
        <f t="shared" si="226"/>
        <v>117.76716400000001</v>
      </c>
      <c r="Q80" s="17">
        <f t="shared" si="227"/>
        <v>47.6</v>
      </c>
      <c r="R80" s="5">
        <v>9.36</v>
      </c>
      <c r="S80" s="5">
        <f t="shared" si="237"/>
        <v>445.536</v>
      </c>
      <c r="T80" s="5">
        <f t="shared" si="238"/>
        <v>388.44280800000001</v>
      </c>
      <c r="U80" s="5">
        <f>6.0997*R80</f>
        <v>57.093192000000002</v>
      </c>
      <c r="V80" s="17">
        <f t="shared" si="228"/>
        <v>41.02</v>
      </c>
      <c r="W80" s="5">
        <v>9.73</v>
      </c>
      <c r="X80" s="5">
        <f t="shared" si="239"/>
        <v>399.12460000000004</v>
      </c>
      <c r="Y80" s="5">
        <f t="shared" si="240"/>
        <v>333.26223000000005</v>
      </c>
      <c r="Z80" s="5">
        <f>6.769*W80</f>
        <v>65.862369999999999</v>
      </c>
      <c r="AA80" s="5">
        <f t="shared" si="229"/>
        <v>88.62</v>
      </c>
      <c r="AB80" s="17">
        <f t="shared" si="241"/>
        <v>844.66060000000004</v>
      </c>
      <c r="AC80" s="17">
        <f t="shared" si="241"/>
        <v>721.70503800000006</v>
      </c>
      <c r="AD80" s="17">
        <f t="shared" si="241"/>
        <v>122.955562</v>
      </c>
      <c r="AE80" s="17">
        <f t="shared" si="230"/>
        <v>47.6</v>
      </c>
      <c r="AF80" s="5">
        <v>9.73</v>
      </c>
      <c r="AG80" s="5">
        <f t="shared" si="263"/>
        <v>463.14800000000002</v>
      </c>
      <c r="AH80" s="5">
        <f t="shared" si="264"/>
        <v>403.79791900000004</v>
      </c>
      <c r="AI80" s="5">
        <f>6.0997*AF80</f>
        <v>59.350081000000003</v>
      </c>
      <c r="AJ80" s="17">
        <f t="shared" si="231"/>
        <v>41.02</v>
      </c>
      <c r="AK80" s="5">
        <v>10.119999999999999</v>
      </c>
      <c r="AL80" s="5">
        <f t="shared" si="265"/>
        <v>415.12240000000003</v>
      </c>
      <c r="AM80" s="5">
        <f t="shared" si="266"/>
        <v>346.62012000000004</v>
      </c>
      <c r="AN80" s="5">
        <f>6.769*AK80</f>
        <v>68.502279999999999</v>
      </c>
      <c r="AO80" s="5">
        <f t="shared" si="232"/>
        <v>88.62</v>
      </c>
      <c r="AP80" s="17">
        <f t="shared" si="267"/>
        <v>878.27040000000011</v>
      </c>
      <c r="AQ80" s="17">
        <f t="shared" si="268"/>
        <v>750.41803900000014</v>
      </c>
      <c r="AR80" s="17">
        <f t="shared" si="269"/>
        <v>127.852361</v>
      </c>
    </row>
    <row r="81" spans="1:44" ht="31.5" hidden="1" x14ac:dyDescent="0.25">
      <c r="A81" s="15" t="s">
        <v>120</v>
      </c>
      <c r="B81" s="2" t="s">
        <v>30</v>
      </c>
      <c r="C81" s="17">
        <v>78.45</v>
      </c>
      <c r="D81" s="5">
        <v>8.92</v>
      </c>
      <c r="E81" s="5">
        <f t="shared" si="233"/>
        <v>699.774</v>
      </c>
      <c r="F81" s="5">
        <f t="shared" si="234"/>
        <v>699.774</v>
      </c>
      <c r="G81" s="5"/>
      <c r="H81" s="17">
        <v>72.239999999999995</v>
      </c>
      <c r="I81" s="5">
        <v>9.36</v>
      </c>
      <c r="J81" s="5">
        <f t="shared" si="235"/>
        <v>676.16639999999995</v>
      </c>
      <c r="K81" s="5">
        <f t="shared" si="236"/>
        <v>676.16639999999995</v>
      </c>
      <c r="L81" s="5"/>
      <c r="M81" s="5">
        <f t="shared" si="223"/>
        <v>150.69</v>
      </c>
      <c r="N81" s="17">
        <f t="shared" si="224"/>
        <v>1375.9404</v>
      </c>
      <c r="O81" s="17">
        <f t="shared" si="225"/>
        <v>1375.9404</v>
      </c>
      <c r="P81" s="17">
        <f t="shared" si="226"/>
        <v>0</v>
      </c>
      <c r="Q81" s="17">
        <f t="shared" si="227"/>
        <v>78.45</v>
      </c>
      <c r="R81" s="5">
        <v>9.36</v>
      </c>
      <c r="S81" s="5">
        <f t="shared" si="237"/>
        <v>734.29200000000003</v>
      </c>
      <c r="T81" s="5">
        <f t="shared" si="238"/>
        <v>734.29200000000003</v>
      </c>
      <c r="U81" s="5"/>
      <c r="V81" s="17">
        <f t="shared" si="228"/>
        <v>72.239999999999995</v>
      </c>
      <c r="W81" s="5">
        <v>9.73</v>
      </c>
      <c r="X81" s="5">
        <f t="shared" si="239"/>
        <v>702.89519999999993</v>
      </c>
      <c r="Y81" s="5">
        <f t="shared" si="240"/>
        <v>702.89519999999993</v>
      </c>
      <c r="Z81" s="5"/>
      <c r="AA81" s="5">
        <f t="shared" si="229"/>
        <v>150.69</v>
      </c>
      <c r="AB81" s="17">
        <f t="shared" si="241"/>
        <v>1437.1871999999998</v>
      </c>
      <c r="AC81" s="17">
        <f t="shared" si="241"/>
        <v>1437.1871999999998</v>
      </c>
      <c r="AD81" s="17">
        <f t="shared" si="241"/>
        <v>0</v>
      </c>
      <c r="AE81" s="17">
        <f t="shared" si="230"/>
        <v>78.45</v>
      </c>
      <c r="AF81" s="5">
        <v>9.73</v>
      </c>
      <c r="AG81" s="5">
        <f t="shared" si="263"/>
        <v>763.31850000000009</v>
      </c>
      <c r="AH81" s="5">
        <f t="shared" si="264"/>
        <v>763.31850000000009</v>
      </c>
      <c r="AI81" s="5"/>
      <c r="AJ81" s="17">
        <f t="shared" si="231"/>
        <v>72.239999999999995</v>
      </c>
      <c r="AK81" s="5">
        <v>10.119999999999999</v>
      </c>
      <c r="AL81" s="5">
        <f t="shared" si="265"/>
        <v>731.0687999999999</v>
      </c>
      <c r="AM81" s="5">
        <f t="shared" si="266"/>
        <v>731.0687999999999</v>
      </c>
      <c r="AN81" s="5"/>
      <c r="AO81" s="5">
        <f t="shared" si="232"/>
        <v>150.69</v>
      </c>
      <c r="AP81" s="17">
        <f t="shared" si="267"/>
        <v>1494.3872999999999</v>
      </c>
      <c r="AQ81" s="17">
        <f t="shared" si="268"/>
        <v>1494.3872999999999</v>
      </c>
      <c r="AR81" s="17">
        <f t="shared" si="269"/>
        <v>0</v>
      </c>
    </row>
    <row r="82" spans="1:44" ht="31.5" hidden="1" x14ac:dyDescent="0.25">
      <c r="A82" s="15" t="s">
        <v>163</v>
      </c>
      <c r="B82" s="2" t="s">
        <v>165</v>
      </c>
      <c r="C82" s="17">
        <v>441.16</v>
      </c>
      <c r="D82" s="5">
        <v>8.92</v>
      </c>
      <c r="E82" s="5">
        <f t="shared" ref="E82" si="270">C82*D82</f>
        <v>3935.1472000000003</v>
      </c>
      <c r="F82" s="5">
        <f t="shared" ref="F82" si="271">E82-G82</f>
        <v>3935.1472000000003</v>
      </c>
      <c r="G82" s="5"/>
      <c r="H82" s="17">
        <v>316.23</v>
      </c>
      <c r="I82" s="5">
        <v>9.36</v>
      </c>
      <c r="J82" s="5">
        <f t="shared" ref="J82" si="272">H82*I82</f>
        <v>2959.9128000000001</v>
      </c>
      <c r="K82" s="5">
        <f t="shared" ref="K82" si="273">J82-L82</f>
        <v>2959.9128000000001</v>
      </c>
      <c r="L82" s="5"/>
      <c r="M82" s="5">
        <f t="shared" si="223"/>
        <v>757.3900000000001</v>
      </c>
      <c r="N82" s="17">
        <f t="shared" si="224"/>
        <v>6895.06</v>
      </c>
      <c r="O82" s="17">
        <f t="shared" si="225"/>
        <v>6895.06</v>
      </c>
      <c r="P82" s="17">
        <f t="shared" si="226"/>
        <v>0</v>
      </c>
      <c r="Q82" s="17">
        <f t="shared" si="227"/>
        <v>441.16</v>
      </c>
      <c r="R82" s="5">
        <v>9.36</v>
      </c>
      <c r="S82" s="5">
        <f t="shared" ref="S82" si="274">Q82*R82</f>
        <v>4129.2575999999999</v>
      </c>
      <c r="T82" s="5">
        <f t="shared" ref="T82" si="275">S82-U82</f>
        <v>4129.2575999999999</v>
      </c>
      <c r="U82" s="5"/>
      <c r="V82" s="17">
        <f t="shared" si="228"/>
        <v>316.23</v>
      </c>
      <c r="W82" s="5">
        <v>9.73</v>
      </c>
      <c r="X82" s="5">
        <f t="shared" ref="X82" si="276">V82*W82</f>
        <v>3076.9179000000004</v>
      </c>
      <c r="Y82" s="5">
        <f t="shared" ref="Y82" si="277">X82-Z82</f>
        <v>3076.9179000000004</v>
      </c>
      <c r="Z82" s="5"/>
      <c r="AA82" s="5">
        <f t="shared" si="229"/>
        <v>757.3900000000001</v>
      </c>
      <c r="AB82" s="17">
        <f t="shared" ref="AB82" si="278">S82+X82</f>
        <v>7206.1755000000003</v>
      </c>
      <c r="AC82" s="17">
        <f t="shared" ref="AC82" si="279">T82+Y82</f>
        <v>7206.1755000000003</v>
      </c>
      <c r="AD82" s="17">
        <f t="shared" ref="AD82" si="280">U82+Z82</f>
        <v>0</v>
      </c>
      <c r="AE82" s="17">
        <f t="shared" si="230"/>
        <v>441.16</v>
      </c>
      <c r="AF82" s="5">
        <v>9.73</v>
      </c>
      <c r="AG82" s="5">
        <f t="shared" si="263"/>
        <v>4292.4868000000006</v>
      </c>
      <c r="AH82" s="5">
        <f t="shared" si="264"/>
        <v>4292.4868000000006</v>
      </c>
      <c r="AI82" s="5"/>
      <c r="AJ82" s="17">
        <f t="shared" si="231"/>
        <v>316.23</v>
      </c>
      <c r="AK82" s="5">
        <v>10.119999999999999</v>
      </c>
      <c r="AL82" s="5">
        <f t="shared" si="265"/>
        <v>3200.2476000000001</v>
      </c>
      <c r="AM82" s="5">
        <f t="shared" si="266"/>
        <v>3200.2476000000001</v>
      </c>
      <c r="AN82" s="5"/>
      <c r="AO82" s="5">
        <f t="shared" si="232"/>
        <v>757.3900000000001</v>
      </c>
      <c r="AP82" s="17">
        <f t="shared" si="267"/>
        <v>7492.7344000000012</v>
      </c>
      <c r="AQ82" s="17">
        <f t="shared" si="268"/>
        <v>7492.7344000000012</v>
      </c>
      <c r="AR82" s="17">
        <f t="shared" si="269"/>
        <v>0</v>
      </c>
    </row>
    <row r="83" spans="1:44" s="22" customFormat="1" ht="31.5" x14ac:dyDescent="0.25">
      <c r="A83" s="3" t="s">
        <v>121</v>
      </c>
      <c r="B83" s="7" t="s">
        <v>35</v>
      </c>
      <c r="C83" s="4">
        <f>SUM(C84:C92)</f>
        <v>840.63</v>
      </c>
      <c r="D83" s="4"/>
      <c r="E83" s="4">
        <f t="shared" ref="E83:H83" si="281">SUM(E84:E92)</f>
        <v>7498.4195999999984</v>
      </c>
      <c r="F83" s="4">
        <f t="shared" si="281"/>
        <v>6131.6668720000007</v>
      </c>
      <c r="G83" s="4">
        <f t="shared" si="281"/>
        <v>1366.7527279999999</v>
      </c>
      <c r="H83" s="4">
        <f t="shared" si="281"/>
        <v>1050.94</v>
      </c>
      <c r="I83" s="4"/>
      <c r="J83" s="4">
        <f t="shared" ref="J83:Q83" si="282">SUM(J84:J92)</f>
        <v>9836.7983999999997</v>
      </c>
      <c r="K83" s="4">
        <f t="shared" si="282"/>
        <v>8057.1138897599994</v>
      </c>
      <c r="L83" s="4">
        <f t="shared" si="282"/>
        <v>1779.68451024</v>
      </c>
      <c r="M83" s="4">
        <f t="shared" si="282"/>
        <v>1891.5700000000002</v>
      </c>
      <c r="N83" s="4">
        <f t="shared" si="282"/>
        <v>17335.217999999997</v>
      </c>
      <c r="O83" s="4">
        <f t="shared" si="282"/>
        <v>14188.780761760001</v>
      </c>
      <c r="P83" s="4">
        <f t="shared" si="282"/>
        <v>3146.4372382399997</v>
      </c>
      <c r="Q83" s="4">
        <f t="shared" si="282"/>
        <v>837.20999999999992</v>
      </c>
      <c r="R83" s="4"/>
      <c r="S83" s="4">
        <f t="shared" ref="S83:V83" si="283">SUM(S84:S92)</f>
        <v>7836.2856000000002</v>
      </c>
      <c r="T83" s="4">
        <f t="shared" si="283"/>
        <v>6402.1145759999999</v>
      </c>
      <c r="U83" s="4">
        <f t="shared" si="283"/>
        <v>1434.171024</v>
      </c>
      <c r="V83" s="4">
        <f t="shared" si="283"/>
        <v>1050.94</v>
      </c>
      <c r="W83" s="4"/>
      <c r="X83" s="4">
        <f t="shared" ref="X83:AE83" si="284">SUM(X84:X92)</f>
        <v>10225.646200000001</v>
      </c>
      <c r="Y83" s="4">
        <f t="shared" si="284"/>
        <v>8375.6109131800022</v>
      </c>
      <c r="Z83" s="4">
        <f t="shared" si="284"/>
        <v>1850.0352868200005</v>
      </c>
      <c r="AA83" s="4">
        <f t="shared" si="284"/>
        <v>1888.15</v>
      </c>
      <c r="AB83" s="4">
        <f t="shared" si="284"/>
        <v>18061.931800000006</v>
      </c>
      <c r="AC83" s="4">
        <f t="shared" si="284"/>
        <v>14777.72548918</v>
      </c>
      <c r="AD83" s="4">
        <f t="shared" si="284"/>
        <v>3284.20631082</v>
      </c>
      <c r="AE83" s="4">
        <f t="shared" si="284"/>
        <v>837.20999999999992</v>
      </c>
      <c r="AF83" s="4"/>
      <c r="AG83" s="4">
        <f t="shared" ref="AG83:AJ83" si="285">SUM(AG84:AG92)</f>
        <v>8146.0532999999996</v>
      </c>
      <c r="AH83" s="4">
        <f t="shared" si="285"/>
        <v>6655.1896179999994</v>
      </c>
      <c r="AI83" s="4">
        <f t="shared" si="285"/>
        <v>1490.8636820000002</v>
      </c>
      <c r="AJ83" s="4">
        <f t="shared" si="285"/>
        <v>1050.94</v>
      </c>
      <c r="AK83" s="4"/>
      <c r="AL83" s="4">
        <f t="shared" ref="AL83:AR83" si="286">SUM(AL84:AL92)</f>
        <v>10635.512800000002</v>
      </c>
      <c r="AM83" s="4">
        <f t="shared" si="286"/>
        <v>8711.3239919200005</v>
      </c>
      <c r="AN83" s="4">
        <f t="shared" si="286"/>
        <v>1924.1888080799999</v>
      </c>
      <c r="AO83" s="4">
        <f t="shared" si="286"/>
        <v>1888.15</v>
      </c>
      <c r="AP83" s="4">
        <f t="shared" si="286"/>
        <v>18781.566100000004</v>
      </c>
      <c r="AQ83" s="4">
        <f t="shared" si="286"/>
        <v>15366.513609920001</v>
      </c>
      <c r="AR83" s="4">
        <f t="shared" si="286"/>
        <v>3415.0524900800001</v>
      </c>
    </row>
    <row r="84" spans="1:44" ht="31.5" hidden="1" x14ac:dyDescent="0.25">
      <c r="A84" s="15" t="s">
        <v>122</v>
      </c>
      <c r="B84" s="2" t="s">
        <v>175</v>
      </c>
      <c r="C84" s="17">
        <v>159.15</v>
      </c>
      <c r="D84" s="5">
        <v>8.92</v>
      </c>
      <c r="E84" s="5">
        <f t="shared" ref="E84:E92" si="287">C84*D84</f>
        <v>1419.6179999999999</v>
      </c>
      <c r="F84" s="5">
        <f t="shared" ref="F84:F95" si="288">E84-G84</f>
        <v>851.77079999999989</v>
      </c>
      <c r="G84" s="5">
        <f>E84*40%</f>
        <v>567.84720000000004</v>
      </c>
      <c r="H84" s="17">
        <v>218.86</v>
      </c>
      <c r="I84" s="5">
        <v>9.36</v>
      </c>
      <c r="J84" s="5">
        <f t="shared" ref="J84:J95" si="289">H84*I84</f>
        <v>2048.5295999999998</v>
      </c>
      <c r="K84" s="5">
        <f t="shared" ref="K84:K95" si="290">J84-L84</f>
        <v>1229.1177599999999</v>
      </c>
      <c r="L84" s="5">
        <f>J84*40%</f>
        <v>819.41183999999998</v>
      </c>
      <c r="M84" s="5">
        <f t="shared" ref="M84:M95" si="291">C84+H84</f>
        <v>378.01</v>
      </c>
      <c r="N84" s="17">
        <f t="shared" ref="N84:N95" si="292">E84+J84</f>
        <v>3468.1475999999998</v>
      </c>
      <c r="O84" s="17">
        <f t="shared" ref="O84:O95" si="293">F84+K84</f>
        <v>2080.8885599999999</v>
      </c>
      <c r="P84" s="17">
        <f t="shared" ref="P84:P95" si="294">G84+L84</f>
        <v>1387.2590399999999</v>
      </c>
      <c r="Q84" s="17">
        <f t="shared" ref="Q84:Q101" si="295">C84</f>
        <v>159.15</v>
      </c>
      <c r="R84" s="5">
        <v>9.36</v>
      </c>
      <c r="S84" s="5">
        <f t="shared" ref="S84:S92" si="296">Q84*R84</f>
        <v>1489.644</v>
      </c>
      <c r="T84" s="5">
        <f t="shared" ref="T84:T95" si="297">S84-U84</f>
        <v>893.78639999999996</v>
      </c>
      <c r="U84" s="5">
        <f>S84*40%</f>
        <v>595.85760000000005</v>
      </c>
      <c r="V84" s="17">
        <f t="shared" ref="V84:V95" si="298">H84</f>
        <v>218.86</v>
      </c>
      <c r="W84" s="5">
        <v>9.73</v>
      </c>
      <c r="X84" s="5">
        <f t="shared" ref="X84:X95" si="299">V84*W84</f>
        <v>2129.5078000000003</v>
      </c>
      <c r="Y84" s="5">
        <f t="shared" ref="Y84:Y95" si="300">X84-Z84</f>
        <v>1277.7046800000003</v>
      </c>
      <c r="Z84" s="5">
        <f>X84*40%</f>
        <v>851.80312000000015</v>
      </c>
      <c r="AA84" s="5">
        <f t="shared" ref="AA84:AA95" si="301">Q84+V84</f>
        <v>378.01</v>
      </c>
      <c r="AB84" s="17">
        <f t="shared" ref="AB84:AD95" si="302">S84+X84</f>
        <v>3619.1518000000005</v>
      </c>
      <c r="AC84" s="17">
        <f t="shared" si="302"/>
        <v>2171.4910800000002</v>
      </c>
      <c r="AD84" s="17">
        <f t="shared" si="302"/>
        <v>1447.6607200000003</v>
      </c>
      <c r="AE84" s="17">
        <f t="shared" ref="AE84:AE95" si="303">C84</f>
        <v>159.15</v>
      </c>
      <c r="AF84" s="5">
        <v>9.73</v>
      </c>
      <c r="AG84" s="5">
        <f t="shared" ref="AG84:AG86" si="304">AE84*AF84</f>
        <v>1548.5295000000001</v>
      </c>
      <c r="AH84" s="5">
        <f t="shared" ref="AH84:AH86" si="305">AG84-AI84</f>
        <v>929.11770000000001</v>
      </c>
      <c r="AI84" s="5">
        <f>AG84*40%</f>
        <v>619.41180000000008</v>
      </c>
      <c r="AJ84" s="17">
        <f t="shared" ref="AJ84:AJ95" si="306">H84</f>
        <v>218.86</v>
      </c>
      <c r="AK84" s="5">
        <v>10.119999999999999</v>
      </c>
      <c r="AL84" s="5">
        <f t="shared" ref="AL84:AL86" si="307">AJ84*AK84</f>
        <v>2214.8631999999998</v>
      </c>
      <c r="AM84" s="5">
        <f t="shared" ref="AM84:AM86" si="308">AL84-AN84</f>
        <v>1328.9179199999999</v>
      </c>
      <c r="AN84" s="5">
        <f>AL84*40%</f>
        <v>885.94527999999991</v>
      </c>
      <c r="AO84" s="5">
        <f t="shared" ref="AO84:AO95" si="309">AE84+AJ84</f>
        <v>378.01</v>
      </c>
      <c r="AP84" s="17">
        <f t="shared" ref="AP84:AP86" si="310">AG84+AL84</f>
        <v>3763.3926999999999</v>
      </c>
      <c r="AQ84" s="17">
        <f t="shared" ref="AQ84:AQ86" si="311">AH84+AM84</f>
        <v>2258.0356199999997</v>
      </c>
      <c r="AR84" s="17">
        <f t="shared" ref="AR84:AR86" si="312">AI84+AN84</f>
        <v>1505.35708</v>
      </c>
    </row>
    <row r="85" spans="1:44" ht="31.5" hidden="1" x14ac:dyDescent="0.25">
      <c r="A85" s="15" t="s">
        <v>123</v>
      </c>
      <c r="B85" s="2" t="s">
        <v>176</v>
      </c>
      <c r="C85" s="17">
        <v>543.29</v>
      </c>
      <c r="D85" s="5">
        <v>8.92</v>
      </c>
      <c r="E85" s="5">
        <f t="shared" si="287"/>
        <v>4846.1467999999995</v>
      </c>
      <c r="F85" s="5">
        <f t="shared" si="288"/>
        <v>4361.5321199999998</v>
      </c>
      <c r="G85" s="5">
        <f>E85*10%</f>
        <v>484.61467999999996</v>
      </c>
      <c r="H85" s="17">
        <v>717.47</v>
      </c>
      <c r="I85" s="5">
        <v>9.36</v>
      </c>
      <c r="J85" s="5">
        <f t="shared" si="289"/>
        <v>6715.5191999999997</v>
      </c>
      <c r="K85" s="5">
        <f t="shared" si="290"/>
        <v>6043.9672799999998</v>
      </c>
      <c r="L85" s="5">
        <f>J85*10%</f>
        <v>671.55192</v>
      </c>
      <c r="M85" s="5">
        <f t="shared" si="291"/>
        <v>1260.76</v>
      </c>
      <c r="N85" s="17">
        <f t="shared" si="292"/>
        <v>11561.665999999999</v>
      </c>
      <c r="O85" s="17">
        <f t="shared" si="293"/>
        <v>10405.499400000001</v>
      </c>
      <c r="P85" s="17">
        <f t="shared" si="294"/>
        <v>1156.1666</v>
      </c>
      <c r="Q85" s="17">
        <f t="shared" si="295"/>
        <v>543.29</v>
      </c>
      <c r="R85" s="5">
        <v>9.36</v>
      </c>
      <c r="S85" s="5">
        <f t="shared" si="296"/>
        <v>5085.1943999999994</v>
      </c>
      <c r="T85" s="5">
        <f t="shared" si="297"/>
        <v>4576.6749599999994</v>
      </c>
      <c r="U85" s="5">
        <f>S85*10%</f>
        <v>508.51943999999997</v>
      </c>
      <c r="V85" s="17">
        <f t="shared" si="298"/>
        <v>717.47</v>
      </c>
      <c r="W85" s="5">
        <v>9.73</v>
      </c>
      <c r="X85" s="5">
        <f t="shared" si="299"/>
        <v>6980.9831000000004</v>
      </c>
      <c r="Y85" s="5">
        <f t="shared" si="300"/>
        <v>6282.8847900000001</v>
      </c>
      <c r="Z85" s="5">
        <f>X85*10%</f>
        <v>698.09831000000008</v>
      </c>
      <c r="AA85" s="5">
        <f t="shared" si="301"/>
        <v>1260.76</v>
      </c>
      <c r="AB85" s="17">
        <f t="shared" si="302"/>
        <v>12066.1775</v>
      </c>
      <c r="AC85" s="17">
        <f t="shared" si="302"/>
        <v>10859.55975</v>
      </c>
      <c r="AD85" s="17">
        <f t="shared" si="302"/>
        <v>1206.6177500000001</v>
      </c>
      <c r="AE85" s="17">
        <f t="shared" si="303"/>
        <v>543.29</v>
      </c>
      <c r="AF85" s="5">
        <v>9.73</v>
      </c>
      <c r="AG85" s="5">
        <f t="shared" si="304"/>
        <v>5286.2116999999998</v>
      </c>
      <c r="AH85" s="5">
        <f t="shared" si="305"/>
        <v>4757.5905299999995</v>
      </c>
      <c r="AI85" s="5">
        <f>AG85*10%</f>
        <v>528.62117000000001</v>
      </c>
      <c r="AJ85" s="17">
        <f t="shared" si="306"/>
        <v>717.47</v>
      </c>
      <c r="AK85" s="5">
        <v>10.119999999999999</v>
      </c>
      <c r="AL85" s="5">
        <f t="shared" si="307"/>
        <v>7260.7963999999993</v>
      </c>
      <c r="AM85" s="5">
        <f t="shared" si="308"/>
        <v>6534.7167599999993</v>
      </c>
      <c r="AN85" s="5">
        <f>AL85*10%</f>
        <v>726.07963999999993</v>
      </c>
      <c r="AO85" s="5">
        <f t="shared" si="309"/>
        <v>1260.76</v>
      </c>
      <c r="AP85" s="17">
        <f t="shared" si="310"/>
        <v>12547.008099999999</v>
      </c>
      <c r="AQ85" s="17">
        <f t="shared" si="311"/>
        <v>11292.307289999999</v>
      </c>
      <c r="AR85" s="17">
        <f t="shared" si="312"/>
        <v>1254.7008099999998</v>
      </c>
    </row>
    <row r="86" spans="1:44" ht="31.5" hidden="1" x14ac:dyDescent="0.25">
      <c r="A86" s="15" t="s">
        <v>124</v>
      </c>
      <c r="B86" s="2" t="s">
        <v>177</v>
      </c>
      <c r="C86" s="17">
        <v>9</v>
      </c>
      <c r="D86" s="5">
        <v>8.92</v>
      </c>
      <c r="E86" s="5">
        <f t="shared" si="287"/>
        <v>80.28</v>
      </c>
      <c r="F86" s="5">
        <f t="shared" si="288"/>
        <v>72.251999999999995</v>
      </c>
      <c r="G86" s="5">
        <f>E86*10%</f>
        <v>8.0280000000000005</v>
      </c>
      <c r="H86" s="17">
        <v>8.8000000000000007</v>
      </c>
      <c r="I86" s="5">
        <v>9.36</v>
      </c>
      <c r="J86" s="5">
        <f t="shared" si="289"/>
        <v>82.367999999999995</v>
      </c>
      <c r="K86" s="5">
        <f t="shared" si="290"/>
        <v>74.131199999999993</v>
      </c>
      <c r="L86" s="5">
        <f>J86*10%</f>
        <v>8.2368000000000006</v>
      </c>
      <c r="M86" s="5">
        <f t="shared" si="291"/>
        <v>17.8</v>
      </c>
      <c r="N86" s="17">
        <f t="shared" si="292"/>
        <v>162.648</v>
      </c>
      <c r="O86" s="17">
        <f t="shared" si="293"/>
        <v>146.38319999999999</v>
      </c>
      <c r="P86" s="17">
        <f t="shared" si="294"/>
        <v>16.264800000000001</v>
      </c>
      <c r="Q86" s="17">
        <f t="shared" si="295"/>
        <v>9</v>
      </c>
      <c r="R86" s="5">
        <v>9.36</v>
      </c>
      <c r="S86" s="5">
        <f t="shared" si="296"/>
        <v>84.24</v>
      </c>
      <c r="T86" s="5">
        <f t="shared" si="297"/>
        <v>75.816000000000003</v>
      </c>
      <c r="U86" s="5">
        <f>S86*10%</f>
        <v>8.4239999999999995</v>
      </c>
      <c r="V86" s="17">
        <f t="shared" si="298"/>
        <v>8.8000000000000007</v>
      </c>
      <c r="W86" s="5">
        <v>9.73</v>
      </c>
      <c r="X86" s="5">
        <f t="shared" si="299"/>
        <v>85.624000000000009</v>
      </c>
      <c r="Y86" s="5">
        <f t="shared" si="300"/>
        <v>77.061600000000013</v>
      </c>
      <c r="Z86" s="5">
        <f>X86*10%</f>
        <v>8.562400000000002</v>
      </c>
      <c r="AA86" s="5">
        <f t="shared" si="301"/>
        <v>17.8</v>
      </c>
      <c r="AB86" s="17">
        <f t="shared" si="302"/>
        <v>169.864</v>
      </c>
      <c r="AC86" s="17">
        <f t="shared" si="302"/>
        <v>152.87760000000003</v>
      </c>
      <c r="AD86" s="17">
        <f t="shared" si="302"/>
        <v>16.986400000000003</v>
      </c>
      <c r="AE86" s="17">
        <f t="shared" si="303"/>
        <v>9</v>
      </c>
      <c r="AF86" s="5">
        <v>9.73</v>
      </c>
      <c r="AG86" s="5">
        <f t="shared" si="304"/>
        <v>87.570000000000007</v>
      </c>
      <c r="AH86" s="5">
        <f t="shared" si="305"/>
        <v>78.813000000000002</v>
      </c>
      <c r="AI86" s="5">
        <f>AG86*10%</f>
        <v>8.7570000000000014</v>
      </c>
      <c r="AJ86" s="17">
        <f t="shared" si="306"/>
        <v>8.8000000000000007</v>
      </c>
      <c r="AK86" s="5">
        <v>10.119999999999999</v>
      </c>
      <c r="AL86" s="5">
        <f t="shared" si="307"/>
        <v>89.055999999999997</v>
      </c>
      <c r="AM86" s="5">
        <f t="shared" si="308"/>
        <v>80.150399999999991</v>
      </c>
      <c r="AN86" s="5">
        <f>AL86*10%</f>
        <v>8.9055999999999997</v>
      </c>
      <c r="AO86" s="5">
        <f t="shared" si="309"/>
        <v>17.8</v>
      </c>
      <c r="AP86" s="17">
        <f t="shared" si="310"/>
        <v>176.626</v>
      </c>
      <c r="AQ86" s="17">
        <f t="shared" si="311"/>
        <v>158.96339999999998</v>
      </c>
      <c r="AR86" s="17">
        <f t="shared" si="312"/>
        <v>17.662600000000001</v>
      </c>
    </row>
    <row r="87" spans="1:44" ht="31.5" hidden="1" x14ac:dyDescent="0.25">
      <c r="A87" s="15" t="s">
        <v>125</v>
      </c>
      <c r="B87" s="2" t="s">
        <v>178</v>
      </c>
      <c r="C87" s="17">
        <v>7.22</v>
      </c>
      <c r="D87" s="5">
        <v>8.92</v>
      </c>
      <c r="E87" s="5">
        <f>C87*D87</f>
        <v>64.4024</v>
      </c>
      <c r="F87" s="5">
        <f>E87-G87</f>
        <v>57.962159999999997</v>
      </c>
      <c r="G87" s="5">
        <f>E87*10%</f>
        <v>6.4402400000000002</v>
      </c>
      <c r="H87" s="17">
        <v>5.45</v>
      </c>
      <c r="I87" s="5">
        <v>9.36</v>
      </c>
      <c r="J87" s="5">
        <f>H87*I87</f>
        <v>51.012</v>
      </c>
      <c r="K87" s="5">
        <f>J87-L87</f>
        <v>45.910800000000002</v>
      </c>
      <c r="L87" s="5">
        <f>J87*10%</f>
        <v>5.1012000000000004</v>
      </c>
      <c r="M87" s="5">
        <f t="shared" si="291"/>
        <v>12.67</v>
      </c>
      <c r="N87" s="17">
        <f t="shared" si="292"/>
        <v>115.4144</v>
      </c>
      <c r="O87" s="17">
        <f t="shared" si="293"/>
        <v>103.87296000000001</v>
      </c>
      <c r="P87" s="17">
        <f t="shared" si="294"/>
        <v>11.541440000000001</v>
      </c>
      <c r="Q87" s="17">
        <f t="shared" si="295"/>
        <v>7.22</v>
      </c>
      <c r="R87" s="5">
        <v>9.36</v>
      </c>
      <c r="S87" s="5">
        <f>Q87*R87</f>
        <v>67.5792</v>
      </c>
      <c r="T87" s="5">
        <f>S87-U87</f>
        <v>60.821280000000002</v>
      </c>
      <c r="U87" s="5">
        <f>S87*10%</f>
        <v>6.7579200000000004</v>
      </c>
      <c r="V87" s="17">
        <f t="shared" si="298"/>
        <v>5.45</v>
      </c>
      <c r="W87" s="5">
        <v>9.73</v>
      </c>
      <c r="X87" s="5">
        <f>V87*W87</f>
        <v>53.028500000000001</v>
      </c>
      <c r="Y87" s="5">
        <f>X87-Z87</f>
        <v>47.725650000000002</v>
      </c>
      <c r="Z87" s="5">
        <f>X87*10%</f>
        <v>5.3028500000000003</v>
      </c>
      <c r="AA87" s="5">
        <f t="shared" si="301"/>
        <v>12.67</v>
      </c>
      <c r="AB87" s="17">
        <f>S87+X87</f>
        <v>120.60769999999999</v>
      </c>
      <c r="AC87" s="17">
        <f>T87+Y87</f>
        <v>108.54693</v>
      </c>
      <c r="AD87" s="17">
        <f>U87+Z87</f>
        <v>12.060770000000002</v>
      </c>
      <c r="AE87" s="17">
        <f t="shared" si="303"/>
        <v>7.22</v>
      </c>
      <c r="AF87" s="5">
        <v>9.73</v>
      </c>
      <c r="AG87" s="5">
        <f>AE87*AF87</f>
        <v>70.250600000000006</v>
      </c>
      <c r="AH87" s="5">
        <f>AG87-AI87</f>
        <v>63.225540000000002</v>
      </c>
      <c r="AI87" s="5">
        <f>AG87*10%</f>
        <v>7.0250600000000007</v>
      </c>
      <c r="AJ87" s="17">
        <f t="shared" si="306"/>
        <v>5.45</v>
      </c>
      <c r="AK87" s="5">
        <v>10.119999999999999</v>
      </c>
      <c r="AL87" s="5">
        <f>AJ87*AK87</f>
        <v>55.153999999999996</v>
      </c>
      <c r="AM87" s="5">
        <f>AL87-AN87</f>
        <v>49.638599999999997</v>
      </c>
      <c r="AN87" s="5">
        <f>AL87*10%</f>
        <v>5.5153999999999996</v>
      </c>
      <c r="AO87" s="5">
        <f t="shared" si="309"/>
        <v>12.67</v>
      </c>
      <c r="AP87" s="17">
        <f>AG87+AL87</f>
        <v>125.4046</v>
      </c>
      <c r="AQ87" s="17">
        <f>AH87+AM87</f>
        <v>112.86413999999999</v>
      </c>
      <c r="AR87" s="17">
        <f>AI87+AN87</f>
        <v>12.540459999999999</v>
      </c>
    </row>
    <row r="88" spans="1:44" hidden="1" x14ac:dyDescent="0.25">
      <c r="A88" s="15" t="s">
        <v>126</v>
      </c>
      <c r="B88" s="2" t="s">
        <v>36</v>
      </c>
      <c r="C88" s="34">
        <v>99.46</v>
      </c>
      <c r="D88" s="5">
        <v>8.92</v>
      </c>
      <c r="E88" s="5">
        <f>C88*D88</f>
        <v>887.18319999999994</v>
      </c>
      <c r="F88" s="5">
        <f>E88-G88</f>
        <v>587.360592</v>
      </c>
      <c r="G88" s="5">
        <f>(E88-E121)*10%+F121</f>
        <v>299.822608</v>
      </c>
      <c r="H88" s="34">
        <v>76.86</v>
      </c>
      <c r="I88" s="5">
        <v>9.36</v>
      </c>
      <c r="J88" s="5">
        <f>H88*I88</f>
        <v>719.40959999999995</v>
      </c>
      <c r="K88" s="5">
        <f>J88-L88</f>
        <v>444.02684976</v>
      </c>
      <c r="L88" s="5">
        <f>(J88-J121)*10%+K121</f>
        <v>275.38275023999995</v>
      </c>
      <c r="M88" s="16">
        <f t="shared" si="291"/>
        <v>176.32</v>
      </c>
      <c r="N88" s="17">
        <f t="shared" ref="N88" si="313">E88+J88</f>
        <v>1606.5927999999999</v>
      </c>
      <c r="O88" s="17">
        <f t="shared" ref="O88" si="314">F88+K88</f>
        <v>1031.38744176</v>
      </c>
      <c r="P88" s="17">
        <f t="shared" ref="P88" si="315">G88+L88</f>
        <v>575.2053582399999</v>
      </c>
      <c r="Q88" s="34">
        <f>C88</f>
        <v>99.46</v>
      </c>
      <c r="R88" s="5">
        <v>9.36</v>
      </c>
      <c r="S88" s="5">
        <f>Q88*R88</f>
        <v>930.9455999999999</v>
      </c>
      <c r="T88" s="5">
        <f>S88-U88</f>
        <v>616.33353599999987</v>
      </c>
      <c r="U88" s="5">
        <f>(S88-S121)*10%+T121</f>
        <v>314.61206399999998</v>
      </c>
      <c r="V88" s="34">
        <f>H88</f>
        <v>76.86</v>
      </c>
      <c r="W88" s="5">
        <v>9.73</v>
      </c>
      <c r="X88" s="5">
        <f>V88*W88</f>
        <v>747.84780000000001</v>
      </c>
      <c r="Y88" s="5">
        <f>X88-Z88</f>
        <v>461.57919318</v>
      </c>
      <c r="Z88" s="5">
        <f>(X88-X121)*10%+Y121</f>
        <v>286.26860682</v>
      </c>
      <c r="AA88" s="16">
        <f t="shared" si="301"/>
        <v>176.32</v>
      </c>
      <c r="AB88" s="16">
        <f t="shared" ref="AB88:AD88" si="316">S88+X88</f>
        <v>1678.7934</v>
      </c>
      <c r="AC88" s="16">
        <f t="shared" si="316"/>
        <v>1077.9127291799998</v>
      </c>
      <c r="AD88" s="16">
        <f t="shared" si="316"/>
        <v>600.88067081999998</v>
      </c>
      <c r="AE88" s="34">
        <f>Q88</f>
        <v>99.46</v>
      </c>
      <c r="AF88" s="5">
        <v>9.73</v>
      </c>
      <c r="AG88" s="5">
        <f>AE88*AF88</f>
        <v>967.74580000000003</v>
      </c>
      <c r="AH88" s="5">
        <f>AG88-AI88</f>
        <v>640.69714799999997</v>
      </c>
      <c r="AI88" s="5">
        <f>(AG88-AG121)*10%+AH121</f>
        <v>327.048652</v>
      </c>
      <c r="AJ88" s="34">
        <f>V88</f>
        <v>76.86</v>
      </c>
      <c r="AK88" s="5">
        <v>10.119999999999999</v>
      </c>
      <c r="AL88" s="5">
        <f>AJ88*AK88</f>
        <v>777.82319999999993</v>
      </c>
      <c r="AM88" s="5">
        <f>AL88-AN88</f>
        <v>480.08031191999999</v>
      </c>
      <c r="AN88" s="5">
        <f>(AL88-AL121)*10%+AM121</f>
        <v>297.74288807999994</v>
      </c>
      <c r="AO88" s="16">
        <f t="shared" si="309"/>
        <v>176.32</v>
      </c>
      <c r="AP88" s="16">
        <f t="shared" ref="AP88:AR88" si="317">AG88+AL88</f>
        <v>1745.569</v>
      </c>
      <c r="AQ88" s="16">
        <f t="shared" si="317"/>
        <v>1120.77745992</v>
      </c>
      <c r="AR88" s="16">
        <f t="shared" si="317"/>
        <v>624.79154008</v>
      </c>
    </row>
    <row r="89" spans="1:44" ht="31.5" hidden="1" x14ac:dyDescent="0.25">
      <c r="A89" s="15" t="s">
        <v>127</v>
      </c>
      <c r="B89" s="2" t="s">
        <v>38</v>
      </c>
      <c r="C89" s="17">
        <v>6.7</v>
      </c>
      <c r="D89" s="5">
        <v>8.92</v>
      </c>
      <c r="E89" s="5">
        <f>C89*D89</f>
        <v>59.764000000000003</v>
      </c>
      <c r="F89" s="5">
        <f>E89-G89</f>
        <v>59.764000000000003</v>
      </c>
      <c r="G89" s="5"/>
      <c r="H89" s="17">
        <v>7.7</v>
      </c>
      <c r="I89" s="5">
        <v>9.36</v>
      </c>
      <c r="J89" s="5">
        <f>H89*I89</f>
        <v>72.072000000000003</v>
      </c>
      <c r="K89" s="5">
        <f>J89-L89</f>
        <v>72.072000000000003</v>
      </c>
      <c r="L89" s="5"/>
      <c r="M89" s="5">
        <f t="shared" si="291"/>
        <v>14.4</v>
      </c>
      <c r="N89" s="17">
        <f t="shared" si="292"/>
        <v>131.83600000000001</v>
      </c>
      <c r="O89" s="17">
        <f t="shared" si="293"/>
        <v>131.83600000000001</v>
      </c>
      <c r="P89" s="17">
        <f t="shared" si="294"/>
        <v>0</v>
      </c>
      <c r="Q89" s="17">
        <f t="shared" si="295"/>
        <v>6.7</v>
      </c>
      <c r="R89" s="5">
        <v>9.36</v>
      </c>
      <c r="S89" s="5">
        <f>Q89*R89</f>
        <v>62.711999999999996</v>
      </c>
      <c r="T89" s="5">
        <f>S89-U89</f>
        <v>62.711999999999996</v>
      </c>
      <c r="U89" s="5"/>
      <c r="V89" s="17">
        <f t="shared" si="298"/>
        <v>7.7</v>
      </c>
      <c r="W89" s="5">
        <v>9.73</v>
      </c>
      <c r="X89" s="5">
        <f>V89*W89</f>
        <v>74.921000000000006</v>
      </c>
      <c r="Y89" s="5">
        <f>X89-Z89</f>
        <v>74.921000000000006</v>
      </c>
      <c r="Z89" s="5"/>
      <c r="AA89" s="5">
        <f t="shared" si="301"/>
        <v>14.4</v>
      </c>
      <c r="AB89" s="17">
        <f t="shared" ref="AB89:AD90" si="318">S89+X89</f>
        <v>137.63300000000001</v>
      </c>
      <c r="AC89" s="17">
        <f t="shared" si="318"/>
        <v>137.63300000000001</v>
      </c>
      <c r="AD89" s="17">
        <f t="shared" si="318"/>
        <v>0</v>
      </c>
      <c r="AE89" s="17">
        <f t="shared" si="303"/>
        <v>6.7</v>
      </c>
      <c r="AF89" s="5">
        <v>9.73</v>
      </c>
      <c r="AG89" s="5">
        <f>AE89*AF89</f>
        <v>65.191000000000003</v>
      </c>
      <c r="AH89" s="5">
        <f>AG89-AI89</f>
        <v>65.191000000000003</v>
      </c>
      <c r="AI89" s="5"/>
      <c r="AJ89" s="17">
        <f t="shared" si="306"/>
        <v>7.7</v>
      </c>
      <c r="AK89" s="5">
        <v>10.119999999999999</v>
      </c>
      <c r="AL89" s="5">
        <f>AJ89*AK89</f>
        <v>77.923999999999992</v>
      </c>
      <c r="AM89" s="5">
        <f>AL89-AN89</f>
        <v>77.923999999999992</v>
      </c>
      <c r="AN89" s="5"/>
      <c r="AO89" s="5">
        <f t="shared" si="309"/>
        <v>14.4</v>
      </c>
      <c r="AP89" s="17">
        <f t="shared" ref="AP89:AP95" si="319">AG89+AL89</f>
        <v>143.11500000000001</v>
      </c>
      <c r="AQ89" s="17">
        <f t="shared" ref="AQ89:AQ95" si="320">AH89+AM89</f>
        <v>143.11500000000001</v>
      </c>
      <c r="AR89" s="17">
        <f t="shared" ref="AR89:AR95" si="321">AI89+AN89</f>
        <v>0</v>
      </c>
    </row>
    <row r="90" spans="1:44" ht="31.5" hidden="1" x14ac:dyDescent="0.25">
      <c r="A90" s="15" t="s">
        <v>128</v>
      </c>
      <c r="B90" s="1" t="s">
        <v>142</v>
      </c>
      <c r="C90" s="17">
        <v>4.29</v>
      </c>
      <c r="D90" s="5">
        <v>8.92</v>
      </c>
      <c r="E90" s="5">
        <f>C90*D90</f>
        <v>38.266800000000003</v>
      </c>
      <c r="F90" s="5">
        <f>E90-G90</f>
        <v>38.266800000000003</v>
      </c>
      <c r="G90" s="5"/>
      <c r="H90" s="17">
        <v>5.1100000000000003</v>
      </c>
      <c r="I90" s="5">
        <v>9.36</v>
      </c>
      <c r="J90" s="5">
        <f>H90*I90</f>
        <v>47.829599999999999</v>
      </c>
      <c r="K90" s="5">
        <f>J90-L90</f>
        <v>47.829599999999999</v>
      </c>
      <c r="L90" s="5"/>
      <c r="M90" s="5">
        <f t="shared" si="291"/>
        <v>9.4</v>
      </c>
      <c r="N90" s="17">
        <f t="shared" si="292"/>
        <v>86.096400000000003</v>
      </c>
      <c r="O90" s="17">
        <f t="shared" si="293"/>
        <v>86.096400000000003</v>
      </c>
      <c r="P90" s="17">
        <f t="shared" si="294"/>
        <v>0</v>
      </c>
      <c r="Q90" s="17">
        <f t="shared" si="295"/>
        <v>4.29</v>
      </c>
      <c r="R90" s="5">
        <v>9.36</v>
      </c>
      <c r="S90" s="5">
        <f>Q90*R90</f>
        <v>40.154399999999995</v>
      </c>
      <c r="T90" s="5">
        <f>S90-U90</f>
        <v>40.154399999999995</v>
      </c>
      <c r="U90" s="5"/>
      <c r="V90" s="17">
        <f t="shared" si="298"/>
        <v>5.1100000000000003</v>
      </c>
      <c r="W90" s="5">
        <v>9.73</v>
      </c>
      <c r="X90" s="5">
        <f>V90*W90</f>
        <v>49.720300000000009</v>
      </c>
      <c r="Y90" s="5">
        <f>X90-Z90</f>
        <v>49.720300000000009</v>
      </c>
      <c r="Z90" s="5"/>
      <c r="AA90" s="5">
        <f t="shared" si="301"/>
        <v>9.4</v>
      </c>
      <c r="AB90" s="17">
        <f t="shared" si="318"/>
        <v>89.874700000000004</v>
      </c>
      <c r="AC90" s="17">
        <f t="shared" si="318"/>
        <v>89.874700000000004</v>
      </c>
      <c r="AD90" s="17">
        <f t="shared" si="318"/>
        <v>0</v>
      </c>
      <c r="AE90" s="17">
        <f t="shared" si="303"/>
        <v>4.29</v>
      </c>
      <c r="AF90" s="5">
        <v>9.73</v>
      </c>
      <c r="AG90" s="5">
        <f>AE90*AF90</f>
        <v>41.741700000000002</v>
      </c>
      <c r="AH90" s="5">
        <f>AG90-AI90</f>
        <v>41.741700000000002</v>
      </c>
      <c r="AI90" s="5"/>
      <c r="AJ90" s="17">
        <f t="shared" si="306"/>
        <v>5.1100000000000003</v>
      </c>
      <c r="AK90" s="5">
        <v>10.119999999999999</v>
      </c>
      <c r="AL90" s="5">
        <f>AJ90*AK90</f>
        <v>51.713200000000001</v>
      </c>
      <c r="AM90" s="5">
        <f>AL90-AN90</f>
        <v>51.713200000000001</v>
      </c>
      <c r="AN90" s="5"/>
      <c r="AO90" s="5">
        <f t="shared" si="309"/>
        <v>9.4</v>
      </c>
      <c r="AP90" s="17">
        <f t="shared" si="319"/>
        <v>93.454900000000009</v>
      </c>
      <c r="AQ90" s="17">
        <f t="shared" si="320"/>
        <v>93.454900000000009</v>
      </c>
      <c r="AR90" s="17">
        <f t="shared" si="321"/>
        <v>0</v>
      </c>
    </row>
    <row r="91" spans="1:44" ht="31.5" x14ac:dyDescent="0.25">
      <c r="A91" s="15" t="s">
        <v>129</v>
      </c>
      <c r="B91" s="1" t="s">
        <v>37</v>
      </c>
      <c r="C91" s="17">
        <f>12.71-5.49</f>
        <v>7.2200000000000006</v>
      </c>
      <c r="D91" s="5">
        <v>8.92</v>
      </c>
      <c r="E91" s="5">
        <f t="shared" si="287"/>
        <v>64.4024</v>
      </c>
      <c r="F91" s="5">
        <f t="shared" si="288"/>
        <v>64.4024</v>
      </c>
      <c r="G91" s="5"/>
      <c r="H91" s="17">
        <f>11.92-5.43</f>
        <v>6.49</v>
      </c>
      <c r="I91" s="5">
        <v>9.36</v>
      </c>
      <c r="J91" s="5">
        <f t="shared" si="289"/>
        <v>60.746400000000001</v>
      </c>
      <c r="K91" s="5">
        <f t="shared" si="290"/>
        <v>60.746400000000001</v>
      </c>
      <c r="L91" s="5"/>
      <c r="M91" s="5">
        <f t="shared" si="291"/>
        <v>13.71</v>
      </c>
      <c r="N91" s="17">
        <f t="shared" si="292"/>
        <v>125.14879999999999</v>
      </c>
      <c r="O91" s="17">
        <f t="shared" si="293"/>
        <v>125.14879999999999</v>
      </c>
      <c r="P91" s="17">
        <f t="shared" si="294"/>
        <v>0</v>
      </c>
      <c r="Q91" s="17">
        <f>12.71-8.91</f>
        <v>3.8000000000000007</v>
      </c>
      <c r="R91" s="5">
        <v>9.36</v>
      </c>
      <c r="S91" s="5">
        <f t="shared" si="296"/>
        <v>35.568000000000005</v>
      </c>
      <c r="T91" s="5">
        <f t="shared" si="297"/>
        <v>35.568000000000005</v>
      </c>
      <c r="U91" s="5"/>
      <c r="V91" s="17">
        <f t="shared" si="298"/>
        <v>6.49</v>
      </c>
      <c r="W91" s="5">
        <v>9.73</v>
      </c>
      <c r="X91" s="5">
        <f t="shared" si="299"/>
        <v>63.147700000000007</v>
      </c>
      <c r="Y91" s="5">
        <f t="shared" si="300"/>
        <v>63.147700000000007</v>
      </c>
      <c r="Z91" s="5"/>
      <c r="AA91" s="5">
        <f t="shared" si="301"/>
        <v>10.290000000000001</v>
      </c>
      <c r="AB91" s="17">
        <f t="shared" si="302"/>
        <v>98.715700000000012</v>
      </c>
      <c r="AC91" s="17">
        <f t="shared" si="302"/>
        <v>98.715700000000012</v>
      </c>
      <c r="AD91" s="17">
        <f t="shared" si="302"/>
        <v>0</v>
      </c>
      <c r="AE91" s="17">
        <f>12.71-8.91</f>
        <v>3.8000000000000007</v>
      </c>
      <c r="AF91" s="5">
        <v>9.73</v>
      </c>
      <c r="AG91" s="5">
        <f t="shared" ref="AG91:AG92" si="322">AE91*AF91</f>
        <v>36.974000000000011</v>
      </c>
      <c r="AH91" s="5">
        <f t="shared" ref="AH91:AH95" si="323">AG91-AI91</f>
        <v>36.974000000000011</v>
      </c>
      <c r="AI91" s="5"/>
      <c r="AJ91" s="17">
        <f t="shared" si="306"/>
        <v>6.49</v>
      </c>
      <c r="AK91" s="5">
        <v>10.119999999999999</v>
      </c>
      <c r="AL91" s="5">
        <f t="shared" ref="AL91:AL95" si="324">AJ91*AK91</f>
        <v>65.678799999999995</v>
      </c>
      <c r="AM91" s="5">
        <f t="shared" ref="AM91:AM95" si="325">AL91-AN91</f>
        <v>65.678799999999995</v>
      </c>
      <c r="AN91" s="5"/>
      <c r="AO91" s="5">
        <f t="shared" si="309"/>
        <v>10.290000000000001</v>
      </c>
      <c r="AP91" s="17">
        <f t="shared" si="319"/>
        <v>102.65280000000001</v>
      </c>
      <c r="AQ91" s="17">
        <f t="shared" si="320"/>
        <v>102.65280000000001</v>
      </c>
      <c r="AR91" s="17">
        <f t="shared" si="321"/>
        <v>0</v>
      </c>
    </row>
    <row r="92" spans="1:44" ht="31.5" hidden="1" x14ac:dyDescent="0.25">
      <c r="A92" s="15" t="s">
        <v>130</v>
      </c>
      <c r="B92" s="1" t="s">
        <v>39</v>
      </c>
      <c r="C92" s="17">
        <v>4.3</v>
      </c>
      <c r="D92" s="5">
        <v>8.92</v>
      </c>
      <c r="E92" s="5">
        <f t="shared" si="287"/>
        <v>38.356000000000002</v>
      </c>
      <c r="F92" s="5">
        <f t="shared" si="288"/>
        <v>38.356000000000002</v>
      </c>
      <c r="G92" s="5"/>
      <c r="H92" s="17">
        <v>4.2</v>
      </c>
      <c r="I92" s="5">
        <v>9.36</v>
      </c>
      <c r="J92" s="5">
        <f t="shared" si="289"/>
        <v>39.311999999999998</v>
      </c>
      <c r="K92" s="5">
        <f t="shared" si="290"/>
        <v>39.311999999999998</v>
      </c>
      <c r="L92" s="5"/>
      <c r="M92" s="5">
        <f t="shared" si="291"/>
        <v>8.5</v>
      </c>
      <c r="N92" s="17">
        <f t="shared" si="292"/>
        <v>77.668000000000006</v>
      </c>
      <c r="O92" s="17">
        <f t="shared" si="293"/>
        <v>77.668000000000006</v>
      </c>
      <c r="P92" s="17">
        <f t="shared" si="294"/>
        <v>0</v>
      </c>
      <c r="Q92" s="17">
        <f t="shared" si="295"/>
        <v>4.3</v>
      </c>
      <c r="R92" s="5">
        <v>9.36</v>
      </c>
      <c r="S92" s="5">
        <f t="shared" si="296"/>
        <v>40.247999999999998</v>
      </c>
      <c r="T92" s="5">
        <f t="shared" si="297"/>
        <v>40.247999999999998</v>
      </c>
      <c r="U92" s="5"/>
      <c r="V92" s="17">
        <f t="shared" si="298"/>
        <v>4.2</v>
      </c>
      <c r="W92" s="5">
        <v>9.73</v>
      </c>
      <c r="X92" s="5">
        <f t="shared" si="299"/>
        <v>40.866000000000007</v>
      </c>
      <c r="Y92" s="5">
        <f t="shared" si="300"/>
        <v>40.866000000000007</v>
      </c>
      <c r="Z92" s="5"/>
      <c r="AA92" s="5">
        <f t="shared" si="301"/>
        <v>8.5</v>
      </c>
      <c r="AB92" s="17">
        <f t="shared" si="302"/>
        <v>81.114000000000004</v>
      </c>
      <c r="AC92" s="17">
        <f t="shared" si="302"/>
        <v>81.114000000000004</v>
      </c>
      <c r="AD92" s="17">
        <f t="shared" si="302"/>
        <v>0</v>
      </c>
      <c r="AE92" s="17">
        <f t="shared" si="303"/>
        <v>4.3</v>
      </c>
      <c r="AF92" s="5">
        <v>9.73</v>
      </c>
      <c r="AG92" s="5">
        <f t="shared" si="322"/>
        <v>41.838999999999999</v>
      </c>
      <c r="AH92" s="5">
        <f t="shared" si="323"/>
        <v>41.838999999999999</v>
      </c>
      <c r="AI92" s="5"/>
      <c r="AJ92" s="17">
        <f t="shared" si="306"/>
        <v>4.2</v>
      </c>
      <c r="AK92" s="5">
        <v>10.119999999999999</v>
      </c>
      <c r="AL92" s="5">
        <f t="shared" si="324"/>
        <v>42.503999999999998</v>
      </c>
      <c r="AM92" s="5">
        <f t="shared" si="325"/>
        <v>42.503999999999998</v>
      </c>
      <c r="AN92" s="5"/>
      <c r="AO92" s="5">
        <f t="shared" si="309"/>
        <v>8.5</v>
      </c>
      <c r="AP92" s="17">
        <f t="shared" si="319"/>
        <v>84.342999999999989</v>
      </c>
      <c r="AQ92" s="17">
        <f t="shared" si="320"/>
        <v>84.342999999999989</v>
      </c>
      <c r="AR92" s="17">
        <f t="shared" si="321"/>
        <v>0</v>
      </c>
    </row>
    <row r="93" spans="1:44" s="22" customFormat="1" ht="31.5" hidden="1" x14ac:dyDescent="0.25">
      <c r="A93" s="3" t="s">
        <v>61</v>
      </c>
      <c r="B93" s="7" t="s">
        <v>56</v>
      </c>
      <c r="C93" s="21">
        <v>0.24199999999999999</v>
      </c>
      <c r="D93" s="5">
        <v>8.92</v>
      </c>
      <c r="E93" s="4">
        <f>C93*D93</f>
        <v>2.1586400000000001</v>
      </c>
      <c r="F93" s="4">
        <f t="shared" si="288"/>
        <v>2.1586400000000001</v>
      </c>
      <c r="G93" s="4">
        <v>0</v>
      </c>
      <c r="H93" s="21">
        <v>0.246</v>
      </c>
      <c r="I93" s="5">
        <v>9.36</v>
      </c>
      <c r="J93" s="4">
        <f t="shared" si="289"/>
        <v>2.3025599999999997</v>
      </c>
      <c r="K93" s="4">
        <f t="shared" si="290"/>
        <v>2.3025599999999997</v>
      </c>
      <c r="L93" s="4">
        <v>0</v>
      </c>
      <c r="M93" s="4">
        <f t="shared" si="291"/>
        <v>0.48799999999999999</v>
      </c>
      <c r="N93" s="21">
        <f t="shared" si="292"/>
        <v>4.4611999999999998</v>
      </c>
      <c r="O93" s="21">
        <f t="shared" si="293"/>
        <v>4.4611999999999998</v>
      </c>
      <c r="P93" s="21">
        <f t="shared" si="294"/>
        <v>0</v>
      </c>
      <c r="Q93" s="17">
        <f t="shared" si="295"/>
        <v>0.24199999999999999</v>
      </c>
      <c r="R93" s="5">
        <v>9.36</v>
      </c>
      <c r="S93" s="4">
        <f>Q93*R93</f>
        <v>2.2651199999999996</v>
      </c>
      <c r="T93" s="4">
        <f t="shared" si="297"/>
        <v>2.2651199999999996</v>
      </c>
      <c r="U93" s="4">
        <v>0</v>
      </c>
      <c r="V93" s="17">
        <f t="shared" si="298"/>
        <v>0.246</v>
      </c>
      <c r="W93" s="5">
        <v>9.73</v>
      </c>
      <c r="X93" s="4">
        <f t="shared" si="299"/>
        <v>2.39358</v>
      </c>
      <c r="Y93" s="4">
        <f t="shared" si="300"/>
        <v>2.39358</v>
      </c>
      <c r="Z93" s="4">
        <v>0</v>
      </c>
      <c r="AA93" s="5">
        <f t="shared" si="301"/>
        <v>0.48799999999999999</v>
      </c>
      <c r="AB93" s="21">
        <f t="shared" si="302"/>
        <v>4.6586999999999996</v>
      </c>
      <c r="AC93" s="21">
        <f t="shared" si="302"/>
        <v>4.6586999999999996</v>
      </c>
      <c r="AD93" s="21">
        <f t="shared" si="302"/>
        <v>0</v>
      </c>
      <c r="AE93" s="17">
        <f t="shared" si="303"/>
        <v>0.24199999999999999</v>
      </c>
      <c r="AF93" s="5">
        <v>9.73</v>
      </c>
      <c r="AG93" s="4">
        <f>AE93*AF93</f>
        <v>2.35466</v>
      </c>
      <c r="AH93" s="4">
        <f t="shared" si="323"/>
        <v>2.35466</v>
      </c>
      <c r="AI93" s="4">
        <v>0</v>
      </c>
      <c r="AJ93" s="17">
        <f t="shared" si="306"/>
        <v>0.246</v>
      </c>
      <c r="AK93" s="5">
        <v>10.119999999999999</v>
      </c>
      <c r="AL93" s="4">
        <f t="shared" si="324"/>
        <v>2.4895199999999997</v>
      </c>
      <c r="AM93" s="4">
        <f t="shared" si="325"/>
        <v>2.4895199999999997</v>
      </c>
      <c r="AN93" s="4">
        <v>0</v>
      </c>
      <c r="AO93" s="5">
        <f t="shared" si="309"/>
        <v>0.48799999999999999</v>
      </c>
      <c r="AP93" s="21">
        <f t="shared" si="319"/>
        <v>4.8441799999999997</v>
      </c>
      <c r="AQ93" s="21">
        <f t="shared" si="320"/>
        <v>4.8441799999999997</v>
      </c>
      <c r="AR93" s="21">
        <f t="shared" si="321"/>
        <v>0</v>
      </c>
    </row>
    <row r="94" spans="1:44" s="22" customFormat="1" ht="31.5" hidden="1" x14ac:dyDescent="0.25">
      <c r="A94" s="3" t="s">
        <v>62</v>
      </c>
      <c r="B94" s="7" t="s">
        <v>57</v>
      </c>
      <c r="C94" s="21">
        <v>32.713999999999999</v>
      </c>
      <c r="D94" s="5">
        <v>8.01</v>
      </c>
      <c r="E94" s="4">
        <f>C94*D94</f>
        <v>262.03913999999997</v>
      </c>
      <c r="F94" s="4">
        <f t="shared" ref="F94" si="326">E94-G94</f>
        <v>262.03913999999997</v>
      </c>
      <c r="G94" s="4">
        <v>0</v>
      </c>
      <c r="H94" s="21">
        <v>82.012</v>
      </c>
      <c r="I94" s="5">
        <v>8.4</v>
      </c>
      <c r="J94" s="4">
        <f t="shared" si="289"/>
        <v>688.9008</v>
      </c>
      <c r="K94" s="4">
        <f t="shared" ref="K94" si="327">J94-L94</f>
        <v>688.9008</v>
      </c>
      <c r="L94" s="4">
        <v>0</v>
      </c>
      <c r="M94" s="4">
        <f t="shared" si="291"/>
        <v>114.726</v>
      </c>
      <c r="N94" s="21">
        <f t="shared" si="292"/>
        <v>950.93993999999998</v>
      </c>
      <c r="O94" s="21">
        <f t="shared" si="293"/>
        <v>950.93993999999998</v>
      </c>
      <c r="P94" s="21">
        <f t="shared" si="294"/>
        <v>0</v>
      </c>
      <c r="Q94" s="17">
        <f t="shared" si="295"/>
        <v>32.713999999999999</v>
      </c>
      <c r="R94" s="5">
        <v>8.4</v>
      </c>
      <c r="S94" s="4">
        <f>Q94*R94</f>
        <v>274.79759999999999</v>
      </c>
      <c r="T94" s="4">
        <f t="shared" ref="T94" si="328">S94-U94</f>
        <v>274.79759999999999</v>
      </c>
      <c r="U94" s="4">
        <v>0</v>
      </c>
      <c r="V94" s="17">
        <f t="shared" si="298"/>
        <v>82.012</v>
      </c>
      <c r="W94" s="5">
        <v>8.74</v>
      </c>
      <c r="X94" s="4">
        <f t="shared" ref="X94" si="329">V94*W94</f>
        <v>716.78488000000004</v>
      </c>
      <c r="Y94" s="4">
        <f t="shared" ref="Y94" si="330">X94-Z94</f>
        <v>716.78488000000004</v>
      </c>
      <c r="Z94" s="4">
        <v>0</v>
      </c>
      <c r="AA94" s="5">
        <f t="shared" si="301"/>
        <v>114.726</v>
      </c>
      <c r="AB94" s="21">
        <f t="shared" ref="AB94" si="331">S94+X94</f>
        <v>991.58248000000003</v>
      </c>
      <c r="AC94" s="21">
        <f t="shared" ref="AC94" si="332">T94+Y94</f>
        <v>991.58248000000003</v>
      </c>
      <c r="AD94" s="21">
        <f t="shared" ref="AD94" si="333">U94+Z94</f>
        <v>0</v>
      </c>
      <c r="AE94" s="17">
        <f t="shared" si="303"/>
        <v>32.713999999999999</v>
      </c>
      <c r="AF94" s="5">
        <v>8.74</v>
      </c>
      <c r="AG94" s="4">
        <f>AE94*AF94</f>
        <v>285.92036000000002</v>
      </c>
      <c r="AH94" s="4">
        <f t="shared" si="323"/>
        <v>285.92036000000002</v>
      </c>
      <c r="AI94" s="4">
        <v>0</v>
      </c>
      <c r="AJ94" s="17">
        <f t="shared" si="306"/>
        <v>82.012</v>
      </c>
      <c r="AK94" s="5">
        <v>9.09</v>
      </c>
      <c r="AL94" s="4">
        <f t="shared" si="324"/>
        <v>745.48907999999994</v>
      </c>
      <c r="AM94" s="4">
        <f t="shared" si="325"/>
        <v>745.48907999999994</v>
      </c>
      <c r="AN94" s="4">
        <v>0</v>
      </c>
      <c r="AO94" s="5">
        <f t="shared" si="309"/>
        <v>114.726</v>
      </c>
      <c r="AP94" s="21">
        <f t="shared" si="319"/>
        <v>1031.4094399999999</v>
      </c>
      <c r="AQ94" s="21">
        <f t="shared" si="320"/>
        <v>1031.4094399999999</v>
      </c>
      <c r="AR94" s="21">
        <f t="shared" si="321"/>
        <v>0</v>
      </c>
    </row>
    <row r="95" spans="1:44" s="22" customFormat="1" ht="31.5" hidden="1" x14ac:dyDescent="0.25">
      <c r="A95" s="3" t="s">
        <v>63</v>
      </c>
      <c r="B95" s="7" t="s">
        <v>52</v>
      </c>
      <c r="C95" s="21">
        <v>30.63</v>
      </c>
      <c r="D95" s="5">
        <v>8.01</v>
      </c>
      <c r="E95" s="4">
        <f>C95*D95</f>
        <v>245.34629999999999</v>
      </c>
      <c r="F95" s="4">
        <f t="shared" si="288"/>
        <v>245.34629999999999</v>
      </c>
      <c r="G95" s="4">
        <v>0</v>
      </c>
      <c r="H95" s="21">
        <v>34.979999999999997</v>
      </c>
      <c r="I95" s="5">
        <v>8.4</v>
      </c>
      <c r="J95" s="4">
        <f t="shared" si="289"/>
        <v>293.83199999999999</v>
      </c>
      <c r="K95" s="4">
        <f t="shared" si="290"/>
        <v>293.83199999999999</v>
      </c>
      <c r="L95" s="4">
        <v>0</v>
      </c>
      <c r="M95" s="4">
        <f t="shared" si="291"/>
        <v>65.61</v>
      </c>
      <c r="N95" s="21">
        <f t="shared" si="292"/>
        <v>539.17830000000004</v>
      </c>
      <c r="O95" s="21">
        <f t="shared" si="293"/>
        <v>539.17830000000004</v>
      </c>
      <c r="P95" s="21">
        <f t="shared" si="294"/>
        <v>0</v>
      </c>
      <c r="Q95" s="17">
        <f t="shared" si="295"/>
        <v>30.63</v>
      </c>
      <c r="R95" s="5">
        <v>8.4</v>
      </c>
      <c r="S95" s="4">
        <f>Q95*R95</f>
        <v>257.29200000000003</v>
      </c>
      <c r="T95" s="4">
        <f t="shared" si="297"/>
        <v>257.29200000000003</v>
      </c>
      <c r="U95" s="4">
        <v>0</v>
      </c>
      <c r="V95" s="17">
        <f t="shared" si="298"/>
        <v>34.979999999999997</v>
      </c>
      <c r="W95" s="5">
        <v>8.74</v>
      </c>
      <c r="X95" s="4">
        <f t="shared" si="299"/>
        <v>305.72519999999997</v>
      </c>
      <c r="Y95" s="4">
        <f t="shared" si="300"/>
        <v>305.72519999999997</v>
      </c>
      <c r="Z95" s="4">
        <v>0</v>
      </c>
      <c r="AA95" s="5">
        <f t="shared" si="301"/>
        <v>65.61</v>
      </c>
      <c r="AB95" s="21">
        <f t="shared" si="302"/>
        <v>563.0172</v>
      </c>
      <c r="AC95" s="21">
        <f t="shared" si="302"/>
        <v>563.0172</v>
      </c>
      <c r="AD95" s="21">
        <f t="shared" si="302"/>
        <v>0</v>
      </c>
      <c r="AE95" s="17">
        <f t="shared" si="303"/>
        <v>30.63</v>
      </c>
      <c r="AF95" s="5">
        <v>8.74</v>
      </c>
      <c r="AG95" s="4">
        <f>AE95*AF95</f>
        <v>267.70620000000002</v>
      </c>
      <c r="AH95" s="4">
        <f t="shared" si="323"/>
        <v>267.70620000000002</v>
      </c>
      <c r="AI95" s="4">
        <v>0</v>
      </c>
      <c r="AJ95" s="17">
        <f t="shared" si="306"/>
        <v>34.979999999999997</v>
      </c>
      <c r="AK95" s="5">
        <v>9.09</v>
      </c>
      <c r="AL95" s="4">
        <f t="shared" si="324"/>
        <v>317.96819999999997</v>
      </c>
      <c r="AM95" s="4">
        <f t="shared" si="325"/>
        <v>317.96819999999997</v>
      </c>
      <c r="AN95" s="4">
        <v>0</v>
      </c>
      <c r="AO95" s="5">
        <f t="shared" si="309"/>
        <v>65.61</v>
      </c>
      <c r="AP95" s="21">
        <f t="shared" si="319"/>
        <v>585.67439999999999</v>
      </c>
      <c r="AQ95" s="21">
        <f t="shared" si="320"/>
        <v>585.67439999999999</v>
      </c>
      <c r="AR95" s="21">
        <f t="shared" si="321"/>
        <v>0</v>
      </c>
    </row>
    <row r="96" spans="1:44" s="22" customFormat="1" ht="31.5" hidden="1" x14ac:dyDescent="0.25">
      <c r="A96" s="3" t="s">
        <v>64</v>
      </c>
      <c r="B96" s="29" t="s">
        <v>58</v>
      </c>
      <c r="C96" s="4">
        <f t="shared" ref="C96:AD96" si="334">C97+C98</f>
        <v>498.53</v>
      </c>
      <c r="D96" s="4"/>
      <c r="E96" s="4">
        <f t="shared" si="334"/>
        <v>4064.4054999999998</v>
      </c>
      <c r="F96" s="4">
        <f t="shared" si="334"/>
        <v>4064.4054999999998</v>
      </c>
      <c r="G96" s="4">
        <f t="shared" si="334"/>
        <v>0</v>
      </c>
      <c r="H96" s="4">
        <f t="shared" si="334"/>
        <v>487.6</v>
      </c>
      <c r="I96" s="4"/>
      <c r="J96" s="4">
        <f t="shared" si="334"/>
        <v>4185.0048000000006</v>
      </c>
      <c r="K96" s="4">
        <f t="shared" si="334"/>
        <v>4185.0048000000006</v>
      </c>
      <c r="L96" s="4">
        <f t="shared" si="334"/>
        <v>0</v>
      </c>
      <c r="M96" s="4">
        <f t="shared" si="334"/>
        <v>986.13</v>
      </c>
      <c r="N96" s="4">
        <f t="shared" si="334"/>
        <v>8249.4102999999996</v>
      </c>
      <c r="O96" s="4">
        <f t="shared" si="334"/>
        <v>8249.4102999999996</v>
      </c>
      <c r="P96" s="4">
        <f t="shared" si="334"/>
        <v>0</v>
      </c>
      <c r="Q96" s="4">
        <f t="shared" si="334"/>
        <v>498.53</v>
      </c>
      <c r="R96" s="4"/>
      <c r="S96" s="4">
        <f t="shared" si="334"/>
        <v>4262.7431999999999</v>
      </c>
      <c r="T96" s="4">
        <f t="shared" si="334"/>
        <v>4262.7431999999999</v>
      </c>
      <c r="U96" s="4">
        <f t="shared" si="334"/>
        <v>0</v>
      </c>
      <c r="V96" s="4">
        <f t="shared" si="334"/>
        <v>487.6</v>
      </c>
      <c r="W96" s="4"/>
      <c r="X96" s="4">
        <f t="shared" si="334"/>
        <v>4353.5752000000002</v>
      </c>
      <c r="Y96" s="4">
        <f t="shared" si="334"/>
        <v>4353.5752000000002</v>
      </c>
      <c r="Z96" s="4">
        <f t="shared" si="334"/>
        <v>0</v>
      </c>
      <c r="AA96" s="4">
        <f t="shared" si="334"/>
        <v>986.13</v>
      </c>
      <c r="AB96" s="4">
        <f t="shared" si="334"/>
        <v>8616.3184000000001</v>
      </c>
      <c r="AC96" s="4">
        <f t="shared" si="334"/>
        <v>8616.3184000000001</v>
      </c>
      <c r="AD96" s="4">
        <f t="shared" si="334"/>
        <v>0</v>
      </c>
      <c r="AE96" s="4">
        <f t="shared" ref="AE96" si="335">AE97+AE98</f>
        <v>498.53</v>
      </c>
      <c r="AF96" s="4"/>
      <c r="AG96" s="4">
        <f t="shared" ref="AG96:AJ96" si="336">AG97+AG98</f>
        <v>4434.59</v>
      </c>
      <c r="AH96" s="4">
        <f t="shared" si="336"/>
        <v>4434.59</v>
      </c>
      <c r="AI96" s="4">
        <f t="shared" si="336"/>
        <v>0</v>
      </c>
      <c r="AJ96" s="4">
        <f t="shared" si="336"/>
        <v>487.6</v>
      </c>
      <c r="AK96" s="4"/>
      <c r="AL96" s="4">
        <f t="shared" ref="AL96:AR96" si="337">AL97+AL98</f>
        <v>4527.9503999999997</v>
      </c>
      <c r="AM96" s="4">
        <f t="shared" si="337"/>
        <v>4527.9503999999997</v>
      </c>
      <c r="AN96" s="4">
        <f t="shared" si="337"/>
        <v>0</v>
      </c>
      <c r="AO96" s="4">
        <f t="shared" si="337"/>
        <v>986.13</v>
      </c>
      <c r="AP96" s="4">
        <f t="shared" si="337"/>
        <v>8962.5403999999999</v>
      </c>
      <c r="AQ96" s="4">
        <f t="shared" si="337"/>
        <v>8962.5403999999999</v>
      </c>
      <c r="AR96" s="4">
        <f t="shared" si="337"/>
        <v>0</v>
      </c>
    </row>
    <row r="97" spans="1:44" hidden="1" x14ac:dyDescent="0.25">
      <c r="A97" s="33"/>
      <c r="B97" s="30" t="s">
        <v>44</v>
      </c>
      <c r="C97" s="17">
        <v>420.31</v>
      </c>
      <c r="D97" s="5">
        <v>8.01</v>
      </c>
      <c r="E97" s="5">
        <f t="shared" ref="E97:E113" si="338">C97*D97</f>
        <v>3366.6830999999997</v>
      </c>
      <c r="F97" s="5">
        <f t="shared" ref="F97:F113" si="339">E97-G97</f>
        <v>3366.6830999999997</v>
      </c>
      <c r="G97" s="5">
        <v>0</v>
      </c>
      <c r="H97" s="17">
        <v>394.72</v>
      </c>
      <c r="I97" s="5">
        <v>8.4</v>
      </c>
      <c r="J97" s="5">
        <f t="shared" ref="J97:J113" si="340">H97*I97</f>
        <v>3315.6480000000006</v>
      </c>
      <c r="K97" s="5">
        <f t="shared" ref="K97:K113" si="341">J97-L97</f>
        <v>3315.6480000000006</v>
      </c>
      <c r="L97" s="5">
        <v>0</v>
      </c>
      <c r="M97" s="5">
        <f>C97+H97</f>
        <v>815.03</v>
      </c>
      <c r="N97" s="17">
        <f t="shared" ref="N97:P107" si="342">E97+J97</f>
        <v>6682.3311000000003</v>
      </c>
      <c r="O97" s="17">
        <f t="shared" si="342"/>
        <v>6682.3311000000003</v>
      </c>
      <c r="P97" s="17">
        <f t="shared" si="342"/>
        <v>0</v>
      </c>
      <c r="Q97" s="17">
        <f t="shared" si="295"/>
        <v>420.31</v>
      </c>
      <c r="R97" s="5">
        <v>8.4</v>
      </c>
      <c r="S97" s="5">
        <f t="shared" ref="S97:S113" si="343">Q97*R97</f>
        <v>3530.6040000000003</v>
      </c>
      <c r="T97" s="5">
        <f t="shared" ref="T97:T113" si="344">S97-U97</f>
        <v>3530.6040000000003</v>
      </c>
      <c r="U97" s="5">
        <v>0</v>
      </c>
      <c r="V97" s="17">
        <f t="shared" ref="V97:V98" si="345">H97</f>
        <v>394.72</v>
      </c>
      <c r="W97" s="5">
        <v>8.74</v>
      </c>
      <c r="X97" s="5">
        <f t="shared" ref="X97:X113" si="346">V97*W97</f>
        <v>3449.8528000000001</v>
      </c>
      <c r="Y97" s="5">
        <f t="shared" ref="Y97:Y113" si="347">X97-Z97</f>
        <v>3449.8528000000001</v>
      </c>
      <c r="Z97" s="5">
        <v>0</v>
      </c>
      <c r="AA97" s="5">
        <f t="shared" ref="AA97:AA98" si="348">Q97+V97</f>
        <v>815.03</v>
      </c>
      <c r="AB97" s="17">
        <f t="shared" ref="AB97:AD113" si="349">S97+X97</f>
        <v>6980.4567999999999</v>
      </c>
      <c r="AC97" s="17">
        <f t="shared" si="349"/>
        <v>6980.4567999999999</v>
      </c>
      <c r="AD97" s="17">
        <f t="shared" si="349"/>
        <v>0</v>
      </c>
      <c r="AE97" s="17">
        <f t="shared" ref="AE97:AE98" si="350">C97</f>
        <v>420.31</v>
      </c>
      <c r="AF97" s="5">
        <v>8.74</v>
      </c>
      <c r="AG97" s="5">
        <f t="shared" ref="AG97:AG98" si="351">AE97*AF97</f>
        <v>3673.5093999999999</v>
      </c>
      <c r="AH97" s="5">
        <f t="shared" ref="AH97:AH98" si="352">AG97-AI97</f>
        <v>3673.5093999999999</v>
      </c>
      <c r="AI97" s="5">
        <v>0</v>
      </c>
      <c r="AJ97" s="17">
        <f t="shared" ref="AJ97:AJ98" si="353">H97</f>
        <v>394.72</v>
      </c>
      <c r="AK97" s="5">
        <v>9.09</v>
      </c>
      <c r="AL97" s="5">
        <f t="shared" ref="AL97:AL98" si="354">AJ97*AK97</f>
        <v>3588.0048000000002</v>
      </c>
      <c r="AM97" s="5">
        <f t="shared" ref="AM97:AM98" si="355">AL97-AN97</f>
        <v>3588.0048000000002</v>
      </c>
      <c r="AN97" s="5">
        <v>0</v>
      </c>
      <c r="AO97" s="5">
        <f t="shared" ref="AO97:AO98" si="356">AE97+AJ97</f>
        <v>815.03</v>
      </c>
      <c r="AP97" s="17">
        <f t="shared" ref="AP97:AP98" si="357">AG97+AL97</f>
        <v>7261.5141999999996</v>
      </c>
      <c r="AQ97" s="17">
        <f t="shared" ref="AQ97:AQ98" si="358">AH97+AM97</f>
        <v>7261.5141999999996</v>
      </c>
      <c r="AR97" s="17">
        <f t="shared" ref="AR97:AR98" si="359">AI97+AN97</f>
        <v>0</v>
      </c>
    </row>
    <row r="98" spans="1:44" hidden="1" x14ac:dyDescent="0.25">
      <c r="A98" s="33"/>
      <c r="B98" s="30" t="s">
        <v>45</v>
      </c>
      <c r="C98" s="17">
        <v>78.22</v>
      </c>
      <c r="D98" s="5">
        <v>8.92</v>
      </c>
      <c r="E98" s="5">
        <f t="shared" si="338"/>
        <v>697.72239999999999</v>
      </c>
      <c r="F98" s="5">
        <f t="shared" si="339"/>
        <v>697.72239999999999</v>
      </c>
      <c r="G98" s="5">
        <v>0</v>
      </c>
      <c r="H98" s="17">
        <v>92.88</v>
      </c>
      <c r="I98" s="5">
        <v>9.36</v>
      </c>
      <c r="J98" s="5">
        <f t="shared" si="340"/>
        <v>869.35679999999991</v>
      </c>
      <c r="K98" s="5">
        <f t="shared" si="341"/>
        <v>869.35679999999991</v>
      </c>
      <c r="L98" s="5">
        <v>0</v>
      </c>
      <c r="M98" s="5">
        <f>C98+H98</f>
        <v>171.1</v>
      </c>
      <c r="N98" s="17">
        <f t="shared" si="342"/>
        <v>1567.0791999999999</v>
      </c>
      <c r="O98" s="17">
        <f t="shared" si="342"/>
        <v>1567.0791999999999</v>
      </c>
      <c r="P98" s="17">
        <f t="shared" si="342"/>
        <v>0</v>
      </c>
      <c r="Q98" s="17">
        <f t="shared" si="295"/>
        <v>78.22</v>
      </c>
      <c r="R98" s="5">
        <v>9.36</v>
      </c>
      <c r="S98" s="5">
        <f t="shared" si="343"/>
        <v>732.13919999999996</v>
      </c>
      <c r="T98" s="5">
        <f t="shared" si="344"/>
        <v>732.13919999999996</v>
      </c>
      <c r="U98" s="5">
        <v>0</v>
      </c>
      <c r="V98" s="17">
        <f t="shared" si="345"/>
        <v>92.88</v>
      </c>
      <c r="W98" s="5">
        <v>9.73</v>
      </c>
      <c r="X98" s="5">
        <f t="shared" si="346"/>
        <v>903.72239999999999</v>
      </c>
      <c r="Y98" s="5">
        <f t="shared" si="347"/>
        <v>903.72239999999999</v>
      </c>
      <c r="Z98" s="5">
        <v>0</v>
      </c>
      <c r="AA98" s="5">
        <f t="shared" si="348"/>
        <v>171.1</v>
      </c>
      <c r="AB98" s="17">
        <f t="shared" si="349"/>
        <v>1635.8616</v>
      </c>
      <c r="AC98" s="17">
        <f t="shared" si="349"/>
        <v>1635.8616</v>
      </c>
      <c r="AD98" s="17">
        <f t="shared" si="349"/>
        <v>0</v>
      </c>
      <c r="AE98" s="17">
        <f t="shared" si="350"/>
        <v>78.22</v>
      </c>
      <c r="AF98" s="5">
        <v>9.73</v>
      </c>
      <c r="AG98" s="5">
        <f t="shared" si="351"/>
        <v>761.0806</v>
      </c>
      <c r="AH98" s="5">
        <f t="shared" si="352"/>
        <v>761.0806</v>
      </c>
      <c r="AI98" s="5">
        <v>0</v>
      </c>
      <c r="AJ98" s="17">
        <f t="shared" si="353"/>
        <v>92.88</v>
      </c>
      <c r="AK98" s="5">
        <v>10.119999999999999</v>
      </c>
      <c r="AL98" s="5">
        <f t="shared" si="354"/>
        <v>939.9455999999999</v>
      </c>
      <c r="AM98" s="5">
        <f t="shared" si="355"/>
        <v>939.9455999999999</v>
      </c>
      <c r="AN98" s="5">
        <v>0</v>
      </c>
      <c r="AO98" s="5">
        <f t="shared" si="356"/>
        <v>171.1</v>
      </c>
      <c r="AP98" s="17">
        <f t="shared" si="357"/>
        <v>1701.0261999999998</v>
      </c>
      <c r="AQ98" s="17">
        <f t="shared" si="358"/>
        <v>1701.0261999999998</v>
      </c>
      <c r="AR98" s="17">
        <f t="shared" si="359"/>
        <v>0</v>
      </c>
    </row>
    <row r="99" spans="1:44" s="22" customFormat="1" ht="31.5" hidden="1" x14ac:dyDescent="0.25">
      <c r="A99" s="3" t="s">
        <v>65</v>
      </c>
      <c r="B99" s="7" t="s">
        <v>69</v>
      </c>
      <c r="C99" s="4">
        <f t="shared" ref="C99" si="360">C100+C101</f>
        <v>103.919</v>
      </c>
      <c r="D99" s="4"/>
      <c r="E99" s="4">
        <f t="shared" ref="E99:H99" si="361">E100+E101</f>
        <v>922.15359000000001</v>
      </c>
      <c r="F99" s="4">
        <f t="shared" si="361"/>
        <v>922.15359000000001</v>
      </c>
      <c r="G99" s="4">
        <f t="shared" si="361"/>
        <v>0</v>
      </c>
      <c r="H99" s="4">
        <f t="shared" si="361"/>
        <v>120.61099999999999</v>
      </c>
      <c r="I99" s="4"/>
      <c r="J99" s="4">
        <f t="shared" ref="J99:Q99" si="362">J100+J101</f>
        <v>1106.4914399999998</v>
      </c>
      <c r="K99" s="4">
        <f t="shared" si="362"/>
        <v>1106.4914399999998</v>
      </c>
      <c r="L99" s="4">
        <f t="shared" si="362"/>
        <v>0</v>
      </c>
      <c r="M99" s="4">
        <f t="shared" si="362"/>
        <v>224.53</v>
      </c>
      <c r="N99" s="4">
        <f t="shared" si="362"/>
        <v>2028.6450299999999</v>
      </c>
      <c r="O99" s="4">
        <f t="shared" si="362"/>
        <v>2028.6450299999999</v>
      </c>
      <c r="P99" s="4">
        <f t="shared" si="362"/>
        <v>0</v>
      </c>
      <c r="Q99" s="4">
        <f t="shared" si="362"/>
        <v>103.919</v>
      </c>
      <c r="R99" s="4"/>
      <c r="S99" s="4">
        <f t="shared" ref="S99:V99" si="363">S100+S101</f>
        <v>967.61400000000003</v>
      </c>
      <c r="T99" s="4">
        <f t="shared" si="363"/>
        <v>967.61400000000003</v>
      </c>
      <c r="U99" s="4">
        <f t="shared" si="363"/>
        <v>0</v>
      </c>
      <c r="V99" s="4">
        <f t="shared" si="363"/>
        <v>120.61099999999999</v>
      </c>
      <c r="W99" s="4"/>
      <c r="X99" s="4">
        <f t="shared" ref="X99:AE99" si="364">X100+X101</f>
        <v>1150.4166499999999</v>
      </c>
      <c r="Y99" s="4">
        <f t="shared" si="364"/>
        <v>1150.4166499999999</v>
      </c>
      <c r="Z99" s="4">
        <f t="shared" si="364"/>
        <v>0</v>
      </c>
      <c r="AA99" s="4">
        <f t="shared" si="364"/>
        <v>224.53</v>
      </c>
      <c r="AB99" s="4">
        <f t="shared" si="364"/>
        <v>2118.0306500000002</v>
      </c>
      <c r="AC99" s="4">
        <f t="shared" si="364"/>
        <v>2118.0306500000002</v>
      </c>
      <c r="AD99" s="4">
        <f t="shared" si="364"/>
        <v>0</v>
      </c>
      <c r="AE99" s="4">
        <f t="shared" si="364"/>
        <v>103.919</v>
      </c>
      <c r="AF99" s="4"/>
      <c r="AG99" s="4">
        <f t="shared" ref="AG99:AJ99" si="365">AG100+AG101</f>
        <v>1005.90566</v>
      </c>
      <c r="AH99" s="4">
        <f t="shared" si="365"/>
        <v>1005.90566</v>
      </c>
      <c r="AI99" s="4">
        <f t="shared" si="365"/>
        <v>0</v>
      </c>
      <c r="AJ99" s="4">
        <f t="shared" si="365"/>
        <v>120.61099999999999</v>
      </c>
      <c r="AK99" s="4"/>
      <c r="AL99" s="4">
        <f t="shared" ref="AL99:AR99" si="366">AL100+AL101</f>
        <v>1196.52046</v>
      </c>
      <c r="AM99" s="4">
        <f t="shared" si="366"/>
        <v>1196.52046</v>
      </c>
      <c r="AN99" s="4">
        <f t="shared" si="366"/>
        <v>0</v>
      </c>
      <c r="AO99" s="4">
        <f t="shared" si="366"/>
        <v>224.53</v>
      </c>
      <c r="AP99" s="4">
        <f t="shared" si="366"/>
        <v>2202.4261200000001</v>
      </c>
      <c r="AQ99" s="4">
        <f t="shared" si="366"/>
        <v>2202.4261200000001</v>
      </c>
      <c r="AR99" s="4">
        <f t="shared" si="366"/>
        <v>0</v>
      </c>
    </row>
    <row r="100" spans="1:44" hidden="1" x14ac:dyDescent="0.25">
      <c r="A100" s="33"/>
      <c r="B100" s="30" t="s">
        <v>44</v>
      </c>
      <c r="C100" s="17">
        <v>5.2789999999999999</v>
      </c>
      <c r="D100" s="5">
        <v>8.01</v>
      </c>
      <c r="E100" s="5">
        <f t="shared" ref="E100:E101" si="367">C100*D100</f>
        <v>42.284790000000001</v>
      </c>
      <c r="F100" s="5">
        <f t="shared" ref="F100:F101" si="368">E100-G100</f>
        <v>42.284790000000001</v>
      </c>
      <c r="G100" s="5">
        <v>0</v>
      </c>
      <c r="H100" s="17">
        <v>23.361999999999998</v>
      </c>
      <c r="I100" s="5">
        <v>8.4</v>
      </c>
      <c r="J100" s="5">
        <f t="shared" ref="J100:J101" si="369">H100*I100</f>
        <v>196.24080000000001</v>
      </c>
      <c r="K100" s="5">
        <f t="shared" ref="K100:K101" si="370">J100-L100</f>
        <v>196.24080000000001</v>
      </c>
      <c r="L100" s="5">
        <v>0</v>
      </c>
      <c r="M100" s="5">
        <f>C100+H100</f>
        <v>28.640999999999998</v>
      </c>
      <c r="N100" s="17">
        <f t="shared" ref="N100:N101" si="371">E100+J100</f>
        <v>238.52559000000002</v>
      </c>
      <c r="O100" s="17">
        <f t="shared" ref="O100:O101" si="372">F100+K100</f>
        <v>238.52559000000002</v>
      </c>
      <c r="P100" s="17">
        <f t="shared" ref="P100:P101" si="373">G100+L100</f>
        <v>0</v>
      </c>
      <c r="Q100" s="17">
        <f t="shared" si="295"/>
        <v>5.2789999999999999</v>
      </c>
      <c r="R100" s="5">
        <v>8.4</v>
      </c>
      <c r="S100" s="5">
        <f t="shared" ref="S100:S101" si="374">Q100*R100</f>
        <v>44.343600000000002</v>
      </c>
      <c r="T100" s="5">
        <f t="shared" ref="T100:T101" si="375">S100-U100</f>
        <v>44.343600000000002</v>
      </c>
      <c r="U100" s="5">
        <v>0</v>
      </c>
      <c r="V100" s="17">
        <f t="shared" ref="V100:V101" si="376">H100</f>
        <v>23.361999999999998</v>
      </c>
      <c r="W100" s="5">
        <v>8.74</v>
      </c>
      <c r="X100" s="5">
        <f t="shared" ref="X100:X101" si="377">V100*W100</f>
        <v>204.18387999999999</v>
      </c>
      <c r="Y100" s="5">
        <f t="shared" ref="Y100:Y101" si="378">X100-Z100</f>
        <v>204.18387999999999</v>
      </c>
      <c r="Z100" s="5">
        <v>0</v>
      </c>
      <c r="AA100" s="5">
        <f t="shared" ref="AA100:AA101" si="379">Q100+V100</f>
        <v>28.640999999999998</v>
      </c>
      <c r="AB100" s="17">
        <f t="shared" ref="AB100:AB101" si="380">S100+X100</f>
        <v>248.52748</v>
      </c>
      <c r="AC100" s="17">
        <f t="shared" ref="AC100:AC101" si="381">T100+Y100</f>
        <v>248.52748</v>
      </c>
      <c r="AD100" s="17">
        <f t="shared" ref="AD100:AD101" si="382">U100+Z100</f>
        <v>0</v>
      </c>
      <c r="AE100" s="17">
        <f t="shared" ref="AE100:AE101" si="383">C100</f>
        <v>5.2789999999999999</v>
      </c>
      <c r="AF100" s="5">
        <v>8.74</v>
      </c>
      <c r="AG100" s="5">
        <f t="shared" ref="AG100:AG101" si="384">AE100*AF100</f>
        <v>46.138460000000002</v>
      </c>
      <c r="AH100" s="5">
        <f t="shared" ref="AH100:AH101" si="385">AG100-AI100</f>
        <v>46.138460000000002</v>
      </c>
      <c r="AI100" s="5">
        <v>0</v>
      </c>
      <c r="AJ100" s="17">
        <f t="shared" ref="AJ100:AJ101" si="386">H100</f>
        <v>23.361999999999998</v>
      </c>
      <c r="AK100" s="5">
        <v>9.09</v>
      </c>
      <c r="AL100" s="5">
        <f t="shared" ref="AL100:AL101" si="387">AJ100*AK100</f>
        <v>212.36057999999997</v>
      </c>
      <c r="AM100" s="5">
        <f t="shared" ref="AM100:AM101" si="388">AL100-AN100</f>
        <v>212.36057999999997</v>
      </c>
      <c r="AN100" s="5">
        <v>0</v>
      </c>
      <c r="AO100" s="5">
        <f t="shared" ref="AO100:AO101" si="389">AE100+AJ100</f>
        <v>28.640999999999998</v>
      </c>
      <c r="AP100" s="17">
        <f t="shared" ref="AP100:AP101" si="390">AG100+AL100</f>
        <v>258.49903999999998</v>
      </c>
      <c r="AQ100" s="17">
        <f t="shared" ref="AQ100:AQ101" si="391">AH100+AM100</f>
        <v>258.49903999999998</v>
      </c>
      <c r="AR100" s="17">
        <f t="shared" ref="AR100:AR101" si="392">AI100+AN100</f>
        <v>0</v>
      </c>
    </row>
    <row r="101" spans="1:44" hidden="1" x14ac:dyDescent="0.25">
      <c r="A101" s="33"/>
      <c r="B101" s="30" t="s">
        <v>45</v>
      </c>
      <c r="C101" s="17">
        <v>98.64</v>
      </c>
      <c r="D101" s="5">
        <v>8.92</v>
      </c>
      <c r="E101" s="5">
        <f t="shared" si="367"/>
        <v>879.86879999999996</v>
      </c>
      <c r="F101" s="5">
        <f t="shared" si="368"/>
        <v>879.86879999999996</v>
      </c>
      <c r="G101" s="5">
        <v>0</v>
      </c>
      <c r="H101" s="17">
        <v>97.248999999999995</v>
      </c>
      <c r="I101" s="5">
        <v>9.36</v>
      </c>
      <c r="J101" s="5">
        <f t="shared" si="369"/>
        <v>910.25063999999986</v>
      </c>
      <c r="K101" s="5">
        <f t="shared" si="370"/>
        <v>910.25063999999986</v>
      </c>
      <c r="L101" s="5">
        <v>0</v>
      </c>
      <c r="M101" s="5">
        <f>C101+H101</f>
        <v>195.88900000000001</v>
      </c>
      <c r="N101" s="17">
        <f t="shared" si="371"/>
        <v>1790.1194399999999</v>
      </c>
      <c r="O101" s="17">
        <f t="shared" si="372"/>
        <v>1790.1194399999999</v>
      </c>
      <c r="P101" s="17">
        <f t="shared" si="373"/>
        <v>0</v>
      </c>
      <c r="Q101" s="17">
        <f t="shared" si="295"/>
        <v>98.64</v>
      </c>
      <c r="R101" s="5">
        <v>9.36</v>
      </c>
      <c r="S101" s="5">
        <f t="shared" si="374"/>
        <v>923.2704</v>
      </c>
      <c r="T101" s="5">
        <f t="shared" si="375"/>
        <v>923.2704</v>
      </c>
      <c r="U101" s="5">
        <v>0</v>
      </c>
      <c r="V101" s="17">
        <f t="shared" si="376"/>
        <v>97.248999999999995</v>
      </c>
      <c r="W101" s="5">
        <v>9.73</v>
      </c>
      <c r="X101" s="5">
        <f t="shared" si="377"/>
        <v>946.23276999999996</v>
      </c>
      <c r="Y101" s="5">
        <f t="shared" si="378"/>
        <v>946.23276999999996</v>
      </c>
      <c r="Z101" s="5">
        <v>0</v>
      </c>
      <c r="AA101" s="5">
        <f t="shared" si="379"/>
        <v>195.88900000000001</v>
      </c>
      <c r="AB101" s="17">
        <f t="shared" si="380"/>
        <v>1869.50317</v>
      </c>
      <c r="AC101" s="17">
        <f t="shared" si="381"/>
        <v>1869.50317</v>
      </c>
      <c r="AD101" s="17">
        <f t="shared" si="382"/>
        <v>0</v>
      </c>
      <c r="AE101" s="17">
        <f t="shared" si="383"/>
        <v>98.64</v>
      </c>
      <c r="AF101" s="5">
        <v>9.73</v>
      </c>
      <c r="AG101" s="5">
        <f t="shared" si="384"/>
        <v>959.7672</v>
      </c>
      <c r="AH101" s="5">
        <f t="shared" si="385"/>
        <v>959.7672</v>
      </c>
      <c r="AI101" s="5">
        <v>0</v>
      </c>
      <c r="AJ101" s="17">
        <f t="shared" si="386"/>
        <v>97.248999999999995</v>
      </c>
      <c r="AK101" s="5">
        <v>10.119999999999999</v>
      </c>
      <c r="AL101" s="5">
        <f t="shared" si="387"/>
        <v>984.15987999999993</v>
      </c>
      <c r="AM101" s="5">
        <f t="shared" si="388"/>
        <v>984.15987999999993</v>
      </c>
      <c r="AN101" s="5">
        <v>0</v>
      </c>
      <c r="AO101" s="5">
        <f t="shared" si="389"/>
        <v>195.88900000000001</v>
      </c>
      <c r="AP101" s="17">
        <f t="shared" si="390"/>
        <v>1943.9270799999999</v>
      </c>
      <c r="AQ101" s="17">
        <f t="shared" si="391"/>
        <v>1943.9270799999999</v>
      </c>
      <c r="AR101" s="17">
        <f t="shared" si="392"/>
        <v>0</v>
      </c>
    </row>
    <row r="102" spans="1:44" s="22" customFormat="1" x14ac:dyDescent="0.25">
      <c r="A102" s="3" t="s">
        <v>66</v>
      </c>
      <c r="B102" s="7" t="s">
        <v>193</v>
      </c>
      <c r="C102" s="21">
        <f>C103+C104</f>
        <v>7.36</v>
      </c>
      <c r="D102" s="21"/>
      <c r="E102" s="21">
        <f t="shared" ref="E102:AR102" si="393">E103+E104</f>
        <v>63.9495</v>
      </c>
      <c r="F102" s="21">
        <f t="shared" si="393"/>
        <v>63.9495</v>
      </c>
      <c r="G102" s="21">
        <f t="shared" si="393"/>
        <v>0</v>
      </c>
      <c r="H102" s="21">
        <f t="shared" si="393"/>
        <v>7.3</v>
      </c>
      <c r="I102" s="21"/>
      <c r="J102" s="21">
        <f t="shared" si="393"/>
        <v>66.532799999999995</v>
      </c>
      <c r="K102" s="21">
        <f t="shared" si="393"/>
        <v>66.532799999999995</v>
      </c>
      <c r="L102" s="21">
        <f t="shared" si="393"/>
        <v>0</v>
      </c>
      <c r="M102" s="21">
        <f t="shared" si="393"/>
        <v>14.66</v>
      </c>
      <c r="N102" s="21">
        <f t="shared" si="393"/>
        <v>130.48230000000001</v>
      </c>
      <c r="O102" s="21">
        <f t="shared" si="393"/>
        <v>130.48230000000001</v>
      </c>
      <c r="P102" s="21">
        <f t="shared" si="393"/>
        <v>0</v>
      </c>
      <c r="Q102" s="21">
        <f t="shared" si="393"/>
        <v>10.780000000000001</v>
      </c>
      <c r="R102" s="21"/>
      <c r="S102" s="21">
        <f t="shared" si="393"/>
        <v>99.105599999999995</v>
      </c>
      <c r="T102" s="21">
        <f t="shared" si="393"/>
        <v>99.105599999999995</v>
      </c>
      <c r="U102" s="21">
        <f t="shared" si="393"/>
        <v>0</v>
      </c>
      <c r="V102" s="21">
        <f t="shared" si="393"/>
        <v>7.3</v>
      </c>
      <c r="W102" s="21"/>
      <c r="X102" s="21">
        <f t="shared" si="393"/>
        <v>69.177700000000002</v>
      </c>
      <c r="Y102" s="21">
        <f t="shared" si="393"/>
        <v>69.177700000000002</v>
      </c>
      <c r="Z102" s="21">
        <f t="shared" si="393"/>
        <v>0</v>
      </c>
      <c r="AA102" s="21">
        <f t="shared" si="393"/>
        <v>18.079999999999998</v>
      </c>
      <c r="AB102" s="21">
        <f t="shared" si="393"/>
        <v>168.2833</v>
      </c>
      <c r="AC102" s="21">
        <f t="shared" si="393"/>
        <v>168.2833</v>
      </c>
      <c r="AD102" s="21">
        <f t="shared" si="393"/>
        <v>0</v>
      </c>
      <c r="AE102" s="21">
        <f t="shared" si="393"/>
        <v>10.780000000000001</v>
      </c>
      <c r="AF102" s="21"/>
      <c r="AG102" s="21">
        <f t="shared" si="393"/>
        <v>103.0381</v>
      </c>
      <c r="AH102" s="21">
        <f t="shared" si="393"/>
        <v>103.0381</v>
      </c>
      <c r="AI102" s="21">
        <f t="shared" si="393"/>
        <v>0</v>
      </c>
      <c r="AJ102" s="21">
        <f t="shared" si="393"/>
        <v>7.3</v>
      </c>
      <c r="AK102" s="21"/>
      <c r="AL102" s="21">
        <f t="shared" si="393"/>
        <v>71.949899999999985</v>
      </c>
      <c r="AM102" s="21">
        <f t="shared" si="393"/>
        <v>71.949899999999985</v>
      </c>
      <c r="AN102" s="21">
        <f t="shared" si="393"/>
        <v>0</v>
      </c>
      <c r="AO102" s="21">
        <f t="shared" si="393"/>
        <v>18.079999999999998</v>
      </c>
      <c r="AP102" s="21">
        <f t="shared" si="393"/>
        <v>174.988</v>
      </c>
      <c r="AQ102" s="21">
        <f t="shared" si="393"/>
        <v>174.988</v>
      </c>
      <c r="AR102" s="21">
        <f t="shared" si="393"/>
        <v>0</v>
      </c>
    </row>
    <row r="103" spans="1:44" x14ac:dyDescent="0.25">
      <c r="A103" s="33"/>
      <c r="B103" s="31" t="s">
        <v>191</v>
      </c>
      <c r="C103" s="17">
        <v>1.87</v>
      </c>
      <c r="D103" s="5">
        <v>8.01</v>
      </c>
      <c r="E103" s="5">
        <f t="shared" ref="E103" si="394">C103*D103</f>
        <v>14.9787</v>
      </c>
      <c r="F103" s="5">
        <f t="shared" ref="F103" si="395">E103-G103</f>
        <v>14.9787</v>
      </c>
      <c r="G103" s="5">
        <v>0</v>
      </c>
      <c r="H103" s="17">
        <v>1.87</v>
      </c>
      <c r="I103" s="5">
        <v>8.4</v>
      </c>
      <c r="J103" s="5">
        <f t="shared" ref="J103" si="396">H103*I103</f>
        <v>15.708000000000002</v>
      </c>
      <c r="K103" s="5">
        <f t="shared" ref="K103" si="397">J103-L103</f>
        <v>15.708000000000002</v>
      </c>
      <c r="L103" s="5">
        <v>0</v>
      </c>
      <c r="M103" s="5">
        <f>C103+H103</f>
        <v>3.74</v>
      </c>
      <c r="N103" s="17">
        <f t="shared" ref="N103" si="398">E103+J103</f>
        <v>30.686700000000002</v>
      </c>
      <c r="O103" s="17">
        <f t="shared" ref="O103" si="399">F103+K103</f>
        <v>30.686700000000002</v>
      </c>
      <c r="P103" s="17">
        <f t="shared" ref="P103" si="400">G103+L103</f>
        <v>0</v>
      </c>
      <c r="Q103" s="17">
        <v>1.87</v>
      </c>
      <c r="R103" s="5">
        <v>8.4</v>
      </c>
      <c r="S103" s="5">
        <f t="shared" ref="S103" si="401">Q103*R103</f>
        <v>15.708000000000002</v>
      </c>
      <c r="T103" s="5">
        <f t="shared" ref="T103" si="402">S103-U103</f>
        <v>15.708000000000002</v>
      </c>
      <c r="U103" s="5">
        <v>0</v>
      </c>
      <c r="V103" s="17">
        <v>1.87</v>
      </c>
      <c r="W103" s="5">
        <v>8.74</v>
      </c>
      <c r="X103" s="5">
        <f t="shared" ref="X103" si="403">V103*W103</f>
        <v>16.343800000000002</v>
      </c>
      <c r="Y103" s="5">
        <f t="shared" ref="Y103" si="404">X103-Z103</f>
        <v>16.343800000000002</v>
      </c>
      <c r="Z103" s="5">
        <v>0</v>
      </c>
      <c r="AA103" s="5">
        <f t="shared" ref="AA103" si="405">Q103+V103</f>
        <v>3.74</v>
      </c>
      <c r="AB103" s="17">
        <f t="shared" ref="AB103" si="406">S103+X103</f>
        <v>32.0518</v>
      </c>
      <c r="AC103" s="17">
        <f t="shared" ref="AC103" si="407">T103+Y103</f>
        <v>32.0518</v>
      </c>
      <c r="AD103" s="17">
        <f t="shared" ref="AD103" si="408">U103+Z103</f>
        <v>0</v>
      </c>
      <c r="AE103" s="17">
        <f>C103</f>
        <v>1.87</v>
      </c>
      <c r="AF103" s="5">
        <v>8.74</v>
      </c>
      <c r="AG103" s="5">
        <f t="shared" ref="AG103" si="409">AE103*AF103</f>
        <v>16.343800000000002</v>
      </c>
      <c r="AH103" s="5">
        <f t="shared" ref="AH103" si="410">AG103-AI103</f>
        <v>16.343800000000002</v>
      </c>
      <c r="AI103" s="5">
        <v>0</v>
      </c>
      <c r="AJ103" s="17">
        <f>H103</f>
        <v>1.87</v>
      </c>
      <c r="AK103" s="5">
        <v>9.09</v>
      </c>
      <c r="AL103" s="5">
        <f t="shared" ref="AL103" si="411">AJ103*AK103</f>
        <v>16.9983</v>
      </c>
      <c r="AM103" s="5">
        <f t="shared" ref="AM103" si="412">AL103-AN103</f>
        <v>16.9983</v>
      </c>
      <c r="AN103" s="5">
        <v>0</v>
      </c>
      <c r="AO103" s="5">
        <f t="shared" ref="AO103" si="413">AE103+AJ103</f>
        <v>3.74</v>
      </c>
      <c r="AP103" s="17">
        <f t="shared" ref="AP103" si="414">AG103+AL103</f>
        <v>33.342100000000002</v>
      </c>
      <c r="AQ103" s="17">
        <f t="shared" ref="AQ103" si="415">AH103+AM103</f>
        <v>33.342100000000002</v>
      </c>
      <c r="AR103" s="17">
        <f t="shared" ref="AR103" si="416">AI103+AN103</f>
        <v>0</v>
      </c>
    </row>
    <row r="104" spans="1:44" x14ac:dyDescent="0.25">
      <c r="A104" s="33"/>
      <c r="B104" s="31" t="s">
        <v>192</v>
      </c>
      <c r="C104" s="17">
        <v>5.49</v>
      </c>
      <c r="D104" s="5">
        <v>8.92</v>
      </c>
      <c r="E104" s="5">
        <f t="shared" ref="E104" si="417">C104*D104</f>
        <v>48.970800000000004</v>
      </c>
      <c r="F104" s="5">
        <f t="shared" ref="F104" si="418">E104-G104</f>
        <v>48.970800000000004</v>
      </c>
      <c r="G104" s="5">
        <v>0</v>
      </c>
      <c r="H104" s="17">
        <v>5.43</v>
      </c>
      <c r="I104" s="5">
        <v>9.36</v>
      </c>
      <c r="J104" s="5">
        <f t="shared" ref="J104" si="419">H104*I104</f>
        <v>50.824799999999996</v>
      </c>
      <c r="K104" s="5">
        <f t="shared" ref="K104" si="420">J104-L104</f>
        <v>50.824799999999996</v>
      </c>
      <c r="L104" s="5">
        <v>0</v>
      </c>
      <c r="M104" s="5">
        <f>C104+H104</f>
        <v>10.92</v>
      </c>
      <c r="N104" s="17">
        <f t="shared" ref="N104" si="421">E104+J104</f>
        <v>99.795600000000007</v>
      </c>
      <c r="O104" s="17">
        <f t="shared" ref="O104" si="422">F104+K104</f>
        <v>99.795600000000007</v>
      </c>
      <c r="P104" s="17">
        <f t="shared" ref="P104" si="423">G104+L104</f>
        <v>0</v>
      </c>
      <c r="Q104" s="17">
        <v>8.91</v>
      </c>
      <c r="R104" s="5">
        <v>9.36</v>
      </c>
      <c r="S104" s="5">
        <f t="shared" ref="S104" si="424">Q104*R104</f>
        <v>83.397599999999997</v>
      </c>
      <c r="T104" s="5">
        <f t="shared" ref="T104" si="425">S104-U104</f>
        <v>83.397599999999997</v>
      </c>
      <c r="U104" s="5">
        <v>0</v>
      </c>
      <c r="V104" s="17">
        <v>5.43</v>
      </c>
      <c r="W104" s="5">
        <v>9.73</v>
      </c>
      <c r="X104" s="5">
        <f t="shared" ref="X104" si="426">V104*W104</f>
        <v>52.8339</v>
      </c>
      <c r="Y104" s="5">
        <f t="shared" ref="Y104" si="427">X104-Z104</f>
        <v>52.8339</v>
      </c>
      <c r="Z104" s="5">
        <v>0</v>
      </c>
      <c r="AA104" s="5">
        <f t="shared" ref="AA104" si="428">Q104+V104</f>
        <v>14.34</v>
      </c>
      <c r="AB104" s="17">
        <f t="shared" ref="AB104" si="429">S104+X104</f>
        <v>136.23149999999998</v>
      </c>
      <c r="AC104" s="17">
        <f t="shared" ref="AC104" si="430">T104+Y104</f>
        <v>136.23149999999998</v>
      </c>
      <c r="AD104" s="17">
        <f t="shared" ref="AD104" si="431">U104+Z104</f>
        <v>0</v>
      </c>
      <c r="AE104" s="17">
        <v>8.91</v>
      </c>
      <c r="AF104" s="5">
        <v>9.73</v>
      </c>
      <c r="AG104" s="5">
        <f t="shared" ref="AG104" si="432">AE104*AF104</f>
        <v>86.694299999999998</v>
      </c>
      <c r="AH104" s="5">
        <f t="shared" ref="AH104" si="433">AG104-AI104</f>
        <v>86.694299999999998</v>
      </c>
      <c r="AI104" s="5">
        <v>0</v>
      </c>
      <c r="AJ104" s="17">
        <f>H104</f>
        <v>5.43</v>
      </c>
      <c r="AK104" s="5">
        <v>10.119999999999999</v>
      </c>
      <c r="AL104" s="5">
        <f t="shared" ref="AL104" si="434">AJ104*AK104</f>
        <v>54.951599999999992</v>
      </c>
      <c r="AM104" s="5">
        <f t="shared" ref="AM104" si="435">AL104-AN104</f>
        <v>54.951599999999992</v>
      </c>
      <c r="AN104" s="5">
        <v>0</v>
      </c>
      <c r="AO104" s="5">
        <f t="shared" ref="AO104" si="436">AE104+AJ104</f>
        <v>14.34</v>
      </c>
      <c r="AP104" s="17">
        <f t="shared" ref="AP104" si="437">AG104+AL104</f>
        <v>141.64589999999998</v>
      </c>
      <c r="AQ104" s="17">
        <f t="shared" ref="AQ104" si="438">AH104+AM104</f>
        <v>141.64589999999998</v>
      </c>
      <c r="AR104" s="17">
        <f t="shared" ref="AR104" si="439">AI104+AN104</f>
        <v>0</v>
      </c>
    </row>
    <row r="105" spans="1:44" s="22" customFormat="1" hidden="1" x14ac:dyDescent="0.25">
      <c r="A105" s="3" t="s">
        <v>67</v>
      </c>
      <c r="B105" s="7" t="s">
        <v>53</v>
      </c>
      <c r="C105" s="32">
        <f>C106+C107+C108</f>
        <v>48.919999999999995</v>
      </c>
      <c r="D105" s="32"/>
      <c r="E105" s="32">
        <f t="shared" ref="E105:H105" si="440">E106+E107+E108</f>
        <v>427.26640000000003</v>
      </c>
      <c r="F105" s="32">
        <f t="shared" si="440"/>
        <v>378.83369199999999</v>
      </c>
      <c r="G105" s="32">
        <f t="shared" si="440"/>
        <v>48.432707999999998</v>
      </c>
      <c r="H105" s="32">
        <f t="shared" si="440"/>
        <v>51.97</v>
      </c>
      <c r="I105" s="32"/>
      <c r="J105" s="32">
        <f t="shared" ref="J105:Q105" si="441">J106+J107+J108</f>
        <v>476.83920000000001</v>
      </c>
      <c r="K105" s="32">
        <f t="shared" si="441"/>
        <v>423.13069200000001</v>
      </c>
      <c r="L105" s="32">
        <f t="shared" si="441"/>
        <v>53.708508000000009</v>
      </c>
      <c r="M105" s="32">
        <f t="shared" si="441"/>
        <v>100.88999999999999</v>
      </c>
      <c r="N105" s="32">
        <f t="shared" si="441"/>
        <v>904.10560000000009</v>
      </c>
      <c r="O105" s="32">
        <f t="shared" si="441"/>
        <v>801.964384</v>
      </c>
      <c r="P105" s="32">
        <f t="shared" si="441"/>
        <v>102.14121600000001</v>
      </c>
      <c r="Q105" s="32">
        <f t="shared" si="441"/>
        <v>48.919999999999995</v>
      </c>
      <c r="R105" s="32"/>
      <c r="S105" s="32">
        <f t="shared" ref="S105:V105" si="442">S106+S107+S108</f>
        <v>448.29119999999995</v>
      </c>
      <c r="T105" s="32">
        <f t="shared" si="442"/>
        <v>397.47633599999995</v>
      </c>
      <c r="U105" s="32">
        <f t="shared" si="442"/>
        <v>50.814864</v>
      </c>
      <c r="V105" s="32">
        <f t="shared" si="442"/>
        <v>51.97</v>
      </c>
      <c r="W105" s="32"/>
      <c r="X105" s="32">
        <f t="shared" ref="X105:AE105" si="443">X106+X107+X108</f>
        <v>495.76810000000006</v>
      </c>
      <c r="Y105" s="32">
        <f t="shared" si="443"/>
        <v>439.9257685</v>
      </c>
      <c r="Z105" s="32">
        <f t="shared" si="443"/>
        <v>55.842331500000007</v>
      </c>
      <c r="AA105" s="32">
        <f t="shared" si="443"/>
        <v>100.88999999999999</v>
      </c>
      <c r="AB105" s="32">
        <f t="shared" si="443"/>
        <v>944.05929999999989</v>
      </c>
      <c r="AC105" s="32">
        <f t="shared" si="443"/>
        <v>837.40210449999995</v>
      </c>
      <c r="AD105" s="32">
        <f t="shared" si="443"/>
        <v>106.6571955</v>
      </c>
      <c r="AE105" s="32">
        <f t="shared" si="443"/>
        <v>48.919999999999995</v>
      </c>
      <c r="AF105" s="32"/>
      <c r="AG105" s="32">
        <f t="shared" ref="AG105:AR105" si="444">AG106+AG107+AG108</f>
        <v>466.09159999999997</v>
      </c>
      <c r="AH105" s="32">
        <f t="shared" si="444"/>
        <v>413.25729799999999</v>
      </c>
      <c r="AI105" s="32">
        <f t="shared" si="444"/>
        <v>52.834302000000001</v>
      </c>
      <c r="AJ105" s="32">
        <f t="shared" si="444"/>
        <v>51.97</v>
      </c>
      <c r="AK105" s="32">
        <f t="shared" si="444"/>
        <v>29.33</v>
      </c>
      <c r="AL105" s="32">
        <f t="shared" si="444"/>
        <v>515.63639999999998</v>
      </c>
      <c r="AM105" s="32">
        <f t="shared" si="444"/>
        <v>457.55621400000001</v>
      </c>
      <c r="AN105" s="32">
        <f t="shared" si="444"/>
        <v>58.080186000000005</v>
      </c>
      <c r="AO105" s="32">
        <f t="shared" si="444"/>
        <v>100.88999999999999</v>
      </c>
      <c r="AP105" s="32">
        <f t="shared" si="444"/>
        <v>981.72799999999995</v>
      </c>
      <c r="AQ105" s="32">
        <f t="shared" si="444"/>
        <v>870.81351199999995</v>
      </c>
      <c r="AR105" s="32">
        <f t="shared" si="444"/>
        <v>110.91448800000001</v>
      </c>
    </row>
    <row r="106" spans="1:44" hidden="1" x14ac:dyDescent="0.25">
      <c r="A106" s="33"/>
      <c r="B106" s="30" t="s">
        <v>44</v>
      </c>
      <c r="C106" s="17">
        <v>10</v>
      </c>
      <c r="D106" s="5">
        <v>8.01</v>
      </c>
      <c r="E106" s="5">
        <f t="shared" si="338"/>
        <v>80.099999999999994</v>
      </c>
      <c r="F106" s="5">
        <f t="shared" si="339"/>
        <v>69.28649999999999</v>
      </c>
      <c r="G106" s="5">
        <f>E106*13.5%</f>
        <v>10.813499999999999</v>
      </c>
      <c r="H106" s="17">
        <v>10</v>
      </c>
      <c r="I106" s="5">
        <v>8.4</v>
      </c>
      <c r="J106" s="5">
        <f t="shared" si="340"/>
        <v>84</v>
      </c>
      <c r="K106" s="5">
        <f t="shared" si="341"/>
        <v>72.66</v>
      </c>
      <c r="L106" s="5">
        <f>J106*13.5%</f>
        <v>11.34</v>
      </c>
      <c r="M106" s="5">
        <f>C106+H106</f>
        <v>20</v>
      </c>
      <c r="N106" s="17">
        <f t="shared" si="342"/>
        <v>164.1</v>
      </c>
      <c r="O106" s="17">
        <f t="shared" si="342"/>
        <v>141.94649999999999</v>
      </c>
      <c r="P106" s="17">
        <f t="shared" si="342"/>
        <v>22.153500000000001</v>
      </c>
      <c r="Q106" s="17">
        <f t="shared" ref="Q106:Q107" si="445">C106</f>
        <v>10</v>
      </c>
      <c r="R106" s="5">
        <v>8.4</v>
      </c>
      <c r="S106" s="5">
        <f t="shared" si="343"/>
        <v>84</v>
      </c>
      <c r="T106" s="5">
        <f t="shared" si="344"/>
        <v>72.66</v>
      </c>
      <c r="U106" s="5">
        <f>S106*13.5%</f>
        <v>11.34</v>
      </c>
      <c r="V106" s="17">
        <f t="shared" ref="V106:V107" si="446">H106</f>
        <v>10</v>
      </c>
      <c r="W106" s="5">
        <v>8.74</v>
      </c>
      <c r="X106" s="5">
        <f t="shared" si="346"/>
        <v>87.4</v>
      </c>
      <c r="Y106" s="5">
        <f t="shared" si="347"/>
        <v>75.600999999999999</v>
      </c>
      <c r="Z106" s="5">
        <f>X106*13.5%</f>
        <v>11.799000000000001</v>
      </c>
      <c r="AA106" s="5">
        <f t="shared" ref="AA106:AA107" si="447">Q106+V106</f>
        <v>20</v>
      </c>
      <c r="AB106" s="17">
        <f t="shared" si="349"/>
        <v>171.4</v>
      </c>
      <c r="AC106" s="17">
        <f t="shared" si="349"/>
        <v>148.261</v>
      </c>
      <c r="AD106" s="17">
        <f t="shared" si="349"/>
        <v>23.139000000000003</v>
      </c>
      <c r="AE106" s="17">
        <f t="shared" ref="AE106:AE107" si="448">C106</f>
        <v>10</v>
      </c>
      <c r="AF106" s="5">
        <v>8.74</v>
      </c>
      <c r="AG106" s="5">
        <f t="shared" ref="AG106:AG107" si="449">AE106*AF106</f>
        <v>87.4</v>
      </c>
      <c r="AH106" s="5">
        <f t="shared" ref="AH106:AH107" si="450">AG106-AI106</f>
        <v>75.600999999999999</v>
      </c>
      <c r="AI106" s="5">
        <f>AG106*13.5%</f>
        <v>11.799000000000001</v>
      </c>
      <c r="AJ106" s="17">
        <f t="shared" ref="AJ106:AJ107" si="451">H106</f>
        <v>10</v>
      </c>
      <c r="AK106" s="5">
        <v>9.09</v>
      </c>
      <c r="AL106" s="5">
        <f t="shared" ref="AL106:AL107" si="452">AJ106*AK106</f>
        <v>90.9</v>
      </c>
      <c r="AM106" s="5">
        <f t="shared" ref="AM106:AM107" si="453">AL106-AN106</f>
        <v>78.628500000000003</v>
      </c>
      <c r="AN106" s="5">
        <f>AL106*13.5%</f>
        <v>12.271500000000001</v>
      </c>
      <c r="AO106" s="5">
        <f t="shared" ref="AO106:AO107" si="454">AE106+AJ106</f>
        <v>20</v>
      </c>
      <c r="AP106" s="17">
        <f t="shared" ref="AP106:AP107" si="455">AG106+AL106</f>
        <v>178.3</v>
      </c>
      <c r="AQ106" s="17">
        <f t="shared" ref="AQ106:AQ107" si="456">AH106+AM106</f>
        <v>154.2295</v>
      </c>
      <c r="AR106" s="17">
        <f t="shared" ref="AR106:AR107" si="457">AI106+AN106</f>
        <v>24.070500000000003</v>
      </c>
    </row>
    <row r="107" spans="1:44" hidden="1" x14ac:dyDescent="0.25">
      <c r="A107" s="33"/>
      <c r="B107" s="30" t="s">
        <v>45</v>
      </c>
      <c r="C107" s="17">
        <v>31.24</v>
      </c>
      <c r="D107" s="5">
        <v>8.92</v>
      </c>
      <c r="E107" s="5">
        <f t="shared" si="338"/>
        <v>278.66079999999999</v>
      </c>
      <c r="F107" s="5">
        <f t="shared" si="339"/>
        <v>241.04159199999998</v>
      </c>
      <c r="G107" s="5">
        <f>E107*13.5%</f>
        <v>37.619208</v>
      </c>
      <c r="H107" s="17">
        <v>33.53</v>
      </c>
      <c r="I107" s="5">
        <v>9.36</v>
      </c>
      <c r="J107" s="5">
        <f t="shared" si="340"/>
        <v>313.8408</v>
      </c>
      <c r="K107" s="5">
        <f t="shared" si="341"/>
        <v>271.47229199999998</v>
      </c>
      <c r="L107" s="5">
        <f>J107*13.5%</f>
        <v>42.368508000000006</v>
      </c>
      <c r="M107" s="5">
        <f>C107+H107</f>
        <v>64.77</v>
      </c>
      <c r="N107" s="17">
        <f t="shared" si="342"/>
        <v>592.50160000000005</v>
      </c>
      <c r="O107" s="17">
        <f t="shared" si="342"/>
        <v>512.51388399999996</v>
      </c>
      <c r="P107" s="17">
        <f t="shared" si="342"/>
        <v>79.987716000000006</v>
      </c>
      <c r="Q107" s="17">
        <f t="shared" si="445"/>
        <v>31.24</v>
      </c>
      <c r="R107" s="5">
        <v>9.36</v>
      </c>
      <c r="S107" s="5">
        <f t="shared" si="343"/>
        <v>292.40639999999996</v>
      </c>
      <c r="T107" s="5">
        <f t="shared" si="344"/>
        <v>252.93153599999997</v>
      </c>
      <c r="U107" s="5">
        <f>S107*13.5%</f>
        <v>39.474863999999997</v>
      </c>
      <c r="V107" s="17">
        <f t="shared" si="446"/>
        <v>33.53</v>
      </c>
      <c r="W107" s="5">
        <v>9.73</v>
      </c>
      <c r="X107" s="5">
        <f t="shared" si="346"/>
        <v>326.24690000000004</v>
      </c>
      <c r="Y107" s="5">
        <f t="shared" si="347"/>
        <v>282.20356850000002</v>
      </c>
      <c r="Z107" s="5">
        <f>X107*13.5%</f>
        <v>44.043331500000008</v>
      </c>
      <c r="AA107" s="5">
        <f t="shared" si="447"/>
        <v>64.77</v>
      </c>
      <c r="AB107" s="17">
        <f t="shared" si="349"/>
        <v>618.65329999999994</v>
      </c>
      <c r="AC107" s="17">
        <f t="shared" si="349"/>
        <v>535.13510450000001</v>
      </c>
      <c r="AD107" s="17">
        <f t="shared" si="349"/>
        <v>83.518195500000004</v>
      </c>
      <c r="AE107" s="17">
        <f t="shared" si="448"/>
        <v>31.24</v>
      </c>
      <c r="AF107" s="5">
        <v>9.73</v>
      </c>
      <c r="AG107" s="5">
        <f t="shared" si="449"/>
        <v>303.96519999999998</v>
      </c>
      <c r="AH107" s="5">
        <f t="shared" si="450"/>
        <v>262.92989799999998</v>
      </c>
      <c r="AI107" s="5">
        <f>AG107*13.5%</f>
        <v>41.035302000000001</v>
      </c>
      <c r="AJ107" s="17">
        <f t="shared" si="451"/>
        <v>33.53</v>
      </c>
      <c r="AK107" s="5">
        <v>10.119999999999999</v>
      </c>
      <c r="AL107" s="5">
        <f t="shared" si="452"/>
        <v>339.3236</v>
      </c>
      <c r="AM107" s="5">
        <f t="shared" si="453"/>
        <v>293.51491399999998</v>
      </c>
      <c r="AN107" s="5">
        <f>AL107*13.5%</f>
        <v>45.808686000000002</v>
      </c>
      <c r="AO107" s="5">
        <f t="shared" si="454"/>
        <v>64.77</v>
      </c>
      <c r="AP107" s="17">
        <f t="shared" si="455"/>
        <v>643.28880000000004</v>
      </c>
      <c r="AQ107" s="17">
        <f t="shared" si="456"/>
        <v>556.44481199999996</v>
      </c>
      <c r="AR107" s="17">
        <f t="shared" si="457"/>
        <v>86.843987999999996</v>
      </c>
    </row>
    <row r="108" spans="1:44" ht="31.5" hidden="1" x14ac:dyDescent="0.25">
      <c r="A108" s="33"/>
      <c r="B108" s="30" t="s">
        <v>172</v>
      </c>
      <c r="C108" s="17">
        <v>7.68</v>
      </c>
      <c r="D108" s="5">
        <v>8.92</v>
      </c>
      <c r="E108" s="5">
        <f t="shared" ref="E108" si="458">C108*D108</f>
        <v>68.505600000000001</v>
      </c>
      <c r="F108" s="5">
        <f t="shared" ref="F108" si="459">E108-G108</f>
        <v>68.505600000000001</v>
      </c>
      <c r="G108" s="5">
        <v>0</v>
      </c>
      <c r="H108" s="17">
        <v>8.44</v>
      </c>
      <c r="I108" s="5">
        <v>9.36</v>
      </c>
      <c r="J108" s="5">
        <f t="shared" ref="J108" si="460">H108*I108</f>
        <v>78.99839999999999</v>
      </c>
      <c r="K108" s="5">
        <f t="shared" ref="K108" si="461">J108-L108</f>
        <v>78.99839999999999</v>
      </c>
      <c r="L108" s="5">
        <v>0</v>
      </c>
      <c r="M108" s="5">
        <f>C108+H108</f>
        <v>16.119999999999997</v>
      </c>
      <c r="N108" s="17">
        <f t="shared" ref="N108" si="462">E108+J108</f>
        <v>147.50399999999999</v>
      </c>
      <c r="O108" s="17">
        <f t="shared" ref="O108" si="463">F108+K108</f>
        <v>147.50399999999999</v>
      </c>
      <c r="P108" s="17">
        <f t="shared" ref="P108" si="464">G108+L108</f>
        <v>0</v>
      </c>
      <c r="Q108" s="17">
        <f t="shared" ref="Q108" si="465">C108</f>
        <v>7.68</v>
      </c>
      <c r="R108" s="5">
        <v>9.36</v>
      </c>
      <c r="S108" s="5">
        <f t="shared" ref="S108" si="466">Q108*R108</f>
        <v>71.884799999999998</v>
      </c>
      <c r="T108" s="5">
        <f t="shared" ref="T108" si="467">S108-U108</f>
        <v>71.884799999999998</v>
      </c>
      <c r="U108" s="5">
        <v>0</v>
      </c>
      <c r="V108" s="17">
        <f t="shared" ref="V108" si="468">H108</f>
        <v>8.44</v>
      </c>
      <c r="W108" s="5">
        <v>9.73</v>
      </c>
      <c r="X108" s="5">
        <f t="shared" ref="X108" si="469">V108*W108</f>
        <v>82.121200000000002</v>
      </c>
      <c r="Y108" s="5">
        <f t="shared" ref="Y108" si="470">X108-Z108</f>
        <v>82.121200000000002</v>
      </c>
      <c r="Z108" s="5">
        <v>0</v>
      </c>
      <c r="AA108" s="5">
        <f t="shared" ref="AA108" si="471">Q108+V108</f>
        <v>16.119999999999997</v>
      </c>
      <c r="AB108" s="17">
        <f t="shared" ref="AB108" si="472">S108+X108</f>
        <v>154.006</v>
      </c>
      <c r="AC108" s="17">
        <f t="shared" ref="AC108" si="473">T108+Y108</f>
        <v>154.006</v>
      </c>
      <c r="AD108" s="17">
        <f t="shared" ref="AD108" si="474">U108+Z108</f>
        <v>0</v>
      </c>
      <c r="AE108" s="17">
        <f t="shared" ref="AE108" si="475">C108</f>
        <v>7.68</v>
      </c>
      <c r="AF108" s="5">
        <v>9.73</v>
      </c>
      <c r="AG108" s="5">
        <f t="shared" ref="AG108" si="476">AE108*AF108</f>
        <v>74.726399999999998</v>
      </c>
      <c r="AH108" s="5">
        <f t="shared" ref="AH108" si="477">AG108-AI108</f>
        <v>74.726399999999998</v>
      </c>
      <c r="AI108" s="5">
        <v>0</v>
      </c>
      <c r="AJ108" s="17">
        <f t="shared" ref="AJ108" si="478">H108</f>
        <v>8.44</v>
      </c>
      <c r="AK108" s="5">
        <v>10.119999999999999</v>
      </c>
      <c r="AL108" s="5">
        <f t="shared" ref="AL108" si="479">AJ108*AK108</f>
        <v>85.41279999999999</v>
      </c>
      <c r="AM108" s="5">
        <f t="shared" ref="AM108" si="480">AL108-AN108</f>
        <v>85.41279999999999</v>
      </c>
      <c r="AN108" s="5">
        <v>0</v>
      </c>
      <c r="AO108" s="5">
        <f t="shared" ref="AO108" si="481">AE108+AJ108</f>
        <v>16.119999999999997</v>
      </c>
      <c r="AP108" s="17">
        <f t="shared" ref="AP108" si="482">AG108+AL108</f>
        <v>160.13919999999999</v>
      </c>
      <c r="AQ108" s="17">
        <f t="shared" ref="AQ108" si="483">AH108+AM108</f>
        <v>160.13919999999999</v>
      </c>
      <c r="AR108" s="17">
        <f t="shared" ref="AR108" si="484">AI108+AN108</f>
        <v>0</v>
      </c>
    </row>
    <row r="109" spans="1:44" s="22" customFormat="1" ht="31.5" hidden="1" x14ac:dyDescent="0.25">
      <c r="A109" s="3" t="s">
        <v>68</v>
      </c>
      <c r="B109" s="29" t="s">
        <v>54</v>
      </c>
      <c r="C109" s="4">
        <f t="shared" ref="C109:AD109" si="485">C110+C111+C112</f>
        <v>19.36</v>
      </c>
      <c r="D109" s="4"/>
      <c r="E109" s="4">
        <f t="shared" si="485"/>
        <v>156.62969999999999</v>
      </c>
      <c r="F109" s="4">
        <f t="shared" si="485"/>
        <v>131.67807209999998</v>
      </c>
      <c r="G109" s="4">
        <f t="shared" si="485"/>
        <v>24.951627899999998</v>
      </c>
      <c r="H109" s="4">
        <f t="shared" si="485"/>
        <v>23.8</v>
      </c>
      <c r="I109" s="4"/>
      <c r="J109" s="4">
        <f t="shared" si="485"/>
        <v>202.30080000000001</v>
      </c>
      <c r="K109" s="4">
        <f t="shared" si="485"/>
        <v>166.80256320000001</v>
      </c>
      <c r="L109" s="4">
        <f t="shared" si="485"/>
        <v>35.498236800000001</v>
      </c>
      <c r="M109" s="4">
        <f t="shared" si="485"/>
        <v>43.16</v>
      </c>
      <c r="N109" s="4">
        <f t="shared" si="485"/>
        <v>358.93050000000005</v>
      </c>
      <c r="O109" s="4">
        <f t="shared" si="485"/>
        <v>298.48063530000002</v>
      </c>
      <c r="P109" s="4">
        <f t="shared" si="485"/>
        <v>60.449864700000006</v>
      </c>
      <c r="Q109" s="4">
        <f t="shared" si="485"/>
        <v>19.36</v>
      </c>
      <c r="R109" s="4"/>
      <c r="S109" s="4">
        <f t="shared" si="485"/>
        <v>164.26559999999998</v>
      </c>
      <c r="T109" s="4">
        <f t="shared" si="485"/>
        <v>138.08936399999999</v>
      </c>
      <c r="U109" s="4">
        <f t="shared" si="485"/>
        <v>26.176235999999999</v>
      </c>
      <c r="V109" s="4">
        <f t="shared" si="485"/>
        <v>23.8</v>
      </c>
      <c r="W109" s="4"/>
      <c r="X109" s="4">
        <f t="shared" si="485"/>
        <v>210.46719999999999</v>
      </c>
      <c r="Y109" s="4">
        <f t="shared" si="485"/>
        <v>173.55409552</v>
      </c>
      <c r="Z109" s="4">
        <f t="shared" si="485"/>
        <v>36.913104480000008</v>
      </c>
      <c r="AA109" s="4">
        <f t="shared" si="485"/>
        <v>43.16</v>
      </c>
      <c r="AB109" s="4">
        <f t="shared" si="485"/>
        <v>374.73280000000005</v>
      </c>
      <c r="AC109" s="4">
        <f t="shared" si="485"/>
        <v>311.64345951999996</v>
      </c>
      <c r="AD109" s="4">
        <f t="shared" si="485"/>
        <v>63.089340480000004</v>
      </c>
      <c r="AE109" s="4">
        <f t="shared" ref="AE109" si="486">AE110+AE111+AE112</f>
        <v>19.36</v>
      </c>
      <c r="AF109" s="4"/>
      <c r="AG109" s="4">
        <f t="shared" ref="AG109:AJ109" si="487">AG110+AG111+AG112</f>
        <v>170.89929999999998</v>
      </c>
      <c r="AH109" s="4">
        <f t="shared" si="487"/>
        <v>143.67869539999998</v>
      </c>
      <c r="AI109" s="4">
        <f t="shared" si="487"/>
        <v>27.220604600000001</v>
      </c>
      <c r="AJ109" s="4">
        <f t="shared" si="487"/>
        <v>23.8</v>
      </c>
      <c r="AK109" s="4"/>
      <c r="AL109" s="4">
        <f t="shared" ref="AL109:AR109" si="488">AL110+AL111+AL112</f>
        <v>218.8964</v>
      </c>
      <c r="AM109" s="4">
        <f t="shared" si="488"/>
        <v>180.50420231999999</v>
      </c>
      <c r="AN109" s="4">
        <f t="shared" si="488"/>
        <v>38.392197679999995</v>
      </c>
      <c r="AO109" s="4">
        <f t="shared" si="488"/>
        <v>43.16</v>
      </c>
      <c r="AP109" s="4">
        <f t="shared" si="488"/>
        <v>389.79570000000001</v>
      </c>
      <c r="AQ109" s="4">
        <f t="shared" si="488"/>
        <v>324.18289771999997</v>
      </c>
      <c r="AR109" s="4">
        <f t="shared" si="488"/>
        <v>65.612802279999997</v>
      </c>
    </row>
    <row r="110" spans="1:44" hidden="1" x14ac:dyDescent="0.25">
      <c r="A110" s="33"/>
      <c r="B110" s="30" t="s">
        <v>144</v>
      </c>
      <c r="C110" s="17">
        <v>17.649999999999999</v>
      </c>
      <c r="D110" s="5">
        <v>8.01</v>
      </c>
      <c r="E110" s="5">
        <f t="shared" ref="E110:E111" si="489">C110*D110</f>
        <v>141.37649999999999</v>
      </c>
      <c r="F110" s="5">
        <f t="shared" ref="F110:F111" si="490">E110-G110</f>
        <v>131.67807209999998</v>
      </c>
      <c r="G110" s="5">
        <f>E110*6.86%</f>
        <v>9.6984279000000004</v>
      </c>
      <c r="H110" s="17">
        <v>21.32</v>
      </c>
      <c r="I110" s="5">
        <v>8.4</v>
      </c>
      <c r="J110" s="5">
        <f t="shared" ref="J110:J111" si="491">H110*I110</f>
        <v>179.08800000000002</v>
      </c>
      <c r="K110" s="5">
        <f t="shared" ref="K110:K111" si="492">J110-L110</f>
        <v>166.80256320000001</v>
      </c>
      <c r="L110" s="5">
        <f>J110*6.86%</f>
        <v>12.285436800000003</v>
      </c>
      <c r="M110" s="5">
        <f>C110+H110</f>
        <v>38.97</v>
      </c>
      <c r="N110" s="17">
        <f t="shared" ref="N110:P113" si="493">E110+J110</f>
        <v>320.46450000000004</v>
      </c>
      <c r="O110" s="17">
        <f t="shared" si="493"/>
        <v>298.48063530000002</v>
      </c>
      <c r="P110" s="17">
        <f t="shared" si="493"/>
        <v>21.983864700000005</v>
      </c>
      <c r="Q110" s="17">
        <f t="shared" ref="Q110:Q113" si="494">C110</f>
        <v>17.649999999999999</v>
      </c>
      <c r="R110" s="5">
        <v>8.4</v>
      </c>
      <c r="S110" s="5">
        <f t="shared" ref="S110:S111" si="495">Q110*R110</f>
        <v>148.26</v>
      </c>
      <c r="T110" s="5">
        <f t="shared" ref="T110:T111" si="496">S110-U110</f>
        <v>138.08936399999999</v>
      </c>
      <c r="U110" s="5">
        <f>S110*6.86%</f>
        <v>10.170636</v>
      </c>
      <c r="V110" s="17">
        <f t="shared" ref="V110:V113" si="497">H110</f>
        <v>21.32</v>
      </c>
      <c r="W110" s="5">
        <v>8.74</v>
      </c>
      <c r="X110" s="5">
        <f t="shared" ref="X110:X111" si="498">V110*W110</f>
        <v>186.33680000000001</v>
      </c>
      <c r="Y110" s="5">
        <f t="shared" ref="Y110:Y111" si="499">X110-Z110</f>
        <v>173.55409552</v>
      </c>
      <c r="Z110" s="5">
        <f>X110*6.86%</f>
        <v>12.782704480000003</v>
      </c>
      <c r="AA110" s="5">
        <f t="shared" ref="AA110:AA113" si="500">Q110+V110</f>
        <v>38.97</v>
      </c>
      <c r="AB110" s="17">
        <f t="shared" ref="AB110:AB111" si="501">S110+X110</f>
        <v>334.59680000000003</v>
      </c>
      <c r="AC110" s="17">
        <f t="shared" ref="AC110:AC111" si="502">T110+Y110</f>
        <v>311.64345951999996</v>
      </c>
      <c r="AD110" s="17">
        <f t="shared" ref="AD110:AD111" si="503">U110+Z110</f>
        <v>22.953340480000001</v>
      </c>
      <c r="AE110" s="17">
        <f t="shared" ref="AE110:AE113" si="504">C110</f>
        <v>17.649999999999999</v>
      </c>
      <c r="AF110" s="5">
        <v>8.74</v>
      </c>
      <c r="AG110" s="5">
        <f t="shared" ref="AG110:AG113" si="505">AE110*AF110</f>
        <v>154.261</v>
      </c>
      <c r="AH110" s="5">
        <f t="shared" ref="AH110:AH113" si="506">AG110-AI110</f>
        <v>143.67869539999998</v>
      </c>
      <c r="AI110" s="5">
        <f>AG110*6.86%</f>
        <v>10.582304600000001</v>
      </c>
      <c r="AJ110" s="17">
        <f t="shared" ref="AJ110:AJ113" si="507">H110</f>
        <v>21.32</v>
      </c>
      <c r="AK110" s="5">
        <v>9.09</v>
      </c>
      <c r="AL110" s="5">
        <f t="shared" ref="AL110:AL113" si="508">AJ110*AK110</f>
        <v>193.7988</v>
      </c>
      <c r="AM110" s="5">
        <f t="shared" ref="AM110:AM113" si="509">AL110-AN110</f>
        <v>180.50420231999999</v>
      </c>
      <c r="AN110" s="5">
        <f>AL110*6.86%</f>
        <v>13.294597680000001</v>
      </c>
      <c r="AO110" s="5">
        <f t="shared" ref="AO110:AO113" si="510">AE110+AJ110</f>
        <v>38.97</v>
      </c>
      <c r="AP110" s="17">
        <f t="shared" ref="AP110:AP113" si="511">AG110+AL110</f>
        <v>348.0598</v>
      </c>
      <c r="AQ110" s="17">
        <f t="shared" ref="AQ110:AQ113" si="512">AH110+AM110</f>
        <v>324.18289771999997</v>
      </c>
      <c r="AR110" s="17">
        <f t="shared" ref="AR110:AR113" si="513">AI110+AN110</f>
        <v>23.876902280000003</v>
      </c>
    </row>
    <row r="111" spans="1:44" hidden="1" x14ac:dyDescent="0.25">
      <c r="A111" s="33"/>
      <c r="B111" s="30" t="s">
        <v>143</v>
      </c>
      <c r="C111" s="17">
        <v>1.28</v>
      </c>
      <c r="D111" s="5">
        <v>8.92</v>
      </c>
      <c r="E111" s="5">
        <f t="shared" si="489"/>
        <v>11.4176</v>
      </c>
      <c r="F111" s="5">
        <f t="shared" si="490"/>
        <v>0</v>
      </c>
      <c r="G111" s="5">
        <f>E111</f>
        <v>11.4176</v>
      </c>
      <c r="H111" s="17">
        <v>2.0499999999999998</v>
      </c>
      <c r="I111" s="5">
        <v>9.36</v>
      </c>
      <c r="J111" s="5">
        <f t="shared" si="491"/>
        <v>19.187999999999999</v>
      </c>
      <c r="K111" s="5">
        <f t="shared" si="492"/>
        <v>0</v>
      </c>
      <c r="L111" s="5">
        <f>J111</f>
        <v>19.187999999999999</v>
      </c>
      <c r="M111" s="5">
        <f>C111+H111</f>
        <v>3.33</v>
      </c>
      <c r="N111" s="17">
        <f t="shared" si="493"/>
        <v>30.605599999999999</v>
      </c>
      <c r="O111" s="17">
        <f t="shared" si="493"/>
        <v>0</v>
      </c>
      <c r="P111" s="17">
        <f t="shared" si="493"/>
        <v>30.605599999999999</v>
      </c>
      <c r="Q111" s="17">
        <f t="shared" si="494"/>
        <v>1.28</v>
      </c>
      <c r="R111" s="5">
        <v>9.36</v>
      </c>
      <c r="S111" s="5">
        <f t="shared" si="495"/>
        <v>11.9808</v>
      </c>
      <c r="T111" s="5">
        <f t="shared" si="496"/>
        <v>0</v>
      </c>
      <c r="U111" s="5">
        <f>S111</f>
        <v>11.9808</v>
      </c>
      <c r="V111" s="17">
        <f t="shared" si="497"/>
        <v>2.0499999999999998</v>
      </c>
      <c r="W111" s="5">
        <v>9.73</v>
      </c>
      <c r="X111" s="5">
        <f t="shared" si="498"/>
        <v>19.9465</v>
      </c>
      <c r="Y111" s="5">
        <f t="shared" si="499"/>
        <v>0</v>
      </c>
      <c r="Z111" s="5">
        <f>X111</f>
        <v>19.9465</v>
      </c>
      <c r="AA111" s="5">
        <f t="shared" si="500"/>
        <v>3.33</v>
      </c>
      <c r="AB111" s="17">
        <f t="shared" si="501"/>
        <v>31.927300000000002</v>
      </c>
      <c r="AC111" s="17">
        <f t="shared" si="502"/>
        <v>0</v>
      </c>
      <c r="AD111" s="17">
        <f t="shared" si="503"/>
        <v>31.927300000000002</v>
      </c>
      <c r="AE111" s="17">
        <f t="shared" si="504"/>
        <v>1.28</v>
      </c>
      <c r="AF111" s="5">
        <v>9.73</v>
      </c>
      <c r="AG111" s="5">
        <f t="shared" si="505"/>
        <v>12.454400000000001</v>
      </c>
      <c r="AH111" s="5">
        <f t="shared" si="506"/>
        <v>0</v>
      </c>
      <c r="AI111" s="5">
        <f>AG111</f>
        <v>12.454400000000001</v>
      </c>
      <c r="AJ111" s="17">
        <f t="shared" si="507"/>
        <v>2.0499999999999998</v>
      </c>
      <c r="AK111" s="5">
        <v>10.119999999999999</v>
      </c>
      <c r="AL111" s="5">
        <f t="shared" si="508"/>
        <v>20.745999999999995</v>
      </c>
      <c r="AM111" s="5">
        <f t="shared" si="509"/>
        <v>0</v>
      </c>
      <c r="AN111" s="5">
        <f>AL111</f>
        <v>20.745999999999995</v>
      </c>
      <c r="AO111" s="5">
        <f t="shared" si="510"/>
        <v>3.33</v>
      </c>
      <c r="AP111" s="17">
        <f t="shared" si="511"/>
        <v>33.200399999999995</v>
      </c>
      <c r="AQ111" s="17">
        <f t="shared" si="512"/>
        <v>0</v>
      </c>
      <c r="AR111" s="17">
        <f t="shared" si="513"/>
        <v>33.200399999999995</v>
      </c>
    </row>
    <row r="112" spans="1:44" hidden="1" x14ac:dyDescent="0.25">
      <c r="A112" s="33"/>
      <c r="B112" s="30" t="s">
        <v>167</v>
      </c>
      <c r="C112" s="17">
        <v>0.43</v>
      </c>
      <c r="D112" s="5">
        <v>8.92</v>
      </c>
      <c r="E112" s="5">
        <f t="shared" ref="E112" si="514">C112*D112</f>
        <v>3.8355999999999999</v>
      </c>
      <c r="F112" s="5">
        <f t="shared" ref="F112" si="515">E112-G112</f>
        <v>0</v>
      </c>
      <c r="G112" s="5">
        <f>E112</f>
        <v>3.8355999999999999</v>
      </c>
      <c r="H112" s="17">
        <v>0.43</v>
      </c>
      <c r="I112" s="5">
        <v>9.36</v>
      </c>
      <c r="J112" s="5">
        <f t="shared" ref="J112" si="516">H112*I112</f>
        <v>4.0247999999999999</v>
      </c>
      <c r="K112" s="5">
        <f t="shared" ref="K112" si="517">J112-L112</f>
        <v>0</v>
      </c>
      <c r="L112" s="5">
        <f>J112</f>
        <v>4.0247999999999999</v>
      </c>
      <c r="M112" s="5">
        <f>C112+H112</f>
        <v>0.86</v>
      </c>
      <c r="N112" s="17">
        <f t="shared" si="493"/>
        <v>7.8604000000000003</v>
      </c>
      <c r="O112" s="17">
        <f t="shared" si="493"/>
        <v>0</v>
      </c>
      <c r="P112" s="17">
        <f t="shared" si="493"/>
        <v>7.8604000000000003</v>
      </c>
      <c r="Q112" s="17">
        <f t="shared" si="494"/>
        <v>0.43</v>
      </c>
      <c r="R112" s="5">
        <v>9.36</v>
      </c>
      <c r="S112" s="5">
        <f t="shared" ref="S112" si="518">Q112*R112</f>
        <v>4.0247999999999999</v>
      </c>
      <c r="T112" s="5">
        <f t="shared" ref="T112" si="519">S112-U112</f>
        <v>0</v>
      </c>
      <c r="U112" s="5">
        <f>S112</f>
        <v>4.0247999999999999</v>
      </c>
      <c r="V112" s="17">
        <f t="shared" si="497"/>
        <v>0.43</v>
      </c>
      <c r="W112" s="5">
        <v>9.73</v>
      </c>
      <c r="X112" s="5">
        <f t="shared" ref="X112" si="520">V112*W112</f>
        <v>4.1839000000000004</v>
      </c>
      <c r="Y112" s="5">
        <f t="shared" ref="Y112" si="521">X112-Z112</f>
        <v>0</v>
      </c>
      <c r="Z112" s="5">
        <f>X112</f>
        <v>4.1839000000000004</v>
      </c>
      <c r="AA112" s="5">
        <f t="shared" si="500"/>
        <v>0.86</v>
      </c>
      <c r="AB112" s="17">
        <f t="shared" ref="AB112" si="522">S112+X112</f>
        <v>8.2087000000000003</v>
      </c>
      <c r="AC112" s="17">
        <f t="shared" ref="AC112" si="523">T112+Y112</f>
        <v>0</v>
      </c>
      <c r="AD112" s="17">
        <f t="shared" ref="AD112" si="524">U112+Z112</f>
        <v>8.2087000000000003</v>
      </c>
      <c r="AE112" s="17">
        <f t="shared" si="504"/>
        <v>0.43</v>
      </c>
      <c r="AF112" s="5">
        <v>9.73</v>
      </c>
      <c r="AG112" s="5">
        <f t="shared" si="505"/>
        <v>4.1839000000000004</v>
      </c>
      <c r="AH112" s="5">
        <f t="shared" si="506"/>
        <v>0</v>
      </c>
      <c r="AI112" s="5">
        <f>AG112</f>
        <v>4.1839000000000004</v>
      </c>
      <c r="AJ112" s="17">
        <f t="shared" si="507"/>
        <v>0.43</v>
      </c>
      <c r="AK112" s="5">
        <v>10.119999999999999</v>
      </c>
      <c r="AL112" s="5">
        <f t="shared" si="508"/>
        <v>4.3515999999999995</v>
      </c>
      <c r="AM112" s="5">
        <f t="shared" si="509"/>
        <v>0</v>
      </c>
      <c r="AN112" s="5">
        <f>AL112</f>
        <v>4.3515999999999995</v>
      </c>
      <c r="AO112" s="5">
        <f t="shared" si="510"/>
        <v>0.86</v>
      </c>
      <c r="AP112" s="17">
        <f t="shared" si="511"/>
        <v>8.535499999999999</v>
      </c>
      <c r="AQ112" s="17">
        <f t="shared" si="512"/>
        <v>0</v>
      </c>
      <c r="AR112" s="17">
        <f t="shared" si="513"/>
        <v>8.535499999999999</v>
      </c>
    </row>
    <row r="113" spans="1:44" s="22" customFormat="1" ht="31.5" hidden="1" x14ac:dyDescent="0.25">
      <c r="A113" s="3" t="s">
        <v>166</v>
      </c>
      <c r="B113" s="7" t="s">
        <v>159</v>
      </c>
      <c r="C113" s="21">
        <v>15.91</v>
      </c>
      <c r="D113" s="5">
        <v>8.92</v>
      </c>
      <c r="E113" s="4">
        <f t="shared" si="338"/>
        <v>141.91720000000001</v>
      </c>
      <c r="F113" s="4">
        <f t="shared" si="339"/>
        <v>89.873370800000004</v>
      </c>
      <c r="G113" s="4">
        <f>5.83451*D113</f>
        <v>52.043829199999998</v>
      </c>
      <c r="H113" s="21">
        <v>32.65</v>
      </c>
      <c r="I113" s="5">
        <v>9.36</v>
      </c>
      <c r="J113" s="4">
        <f t="shared" si="340"/>
        <v>305.60399999999998</v>
      </c>
      <c r="K113" s="4">
        <f t="shared" si="341"/>
        <v>250.90790399999997</v>
      </c>
      <c r="L113" s="4">
        <f>5.8436*I113</f>
        <v>54.696095999999997</v>
      </c>
      <c r="M113" s="4">
        <f>C113+H113</f>
        <v>48.56</v>
      </c>
      <c r="N113" s="21">
        <f t="shared" si="493"/>
        <v>447.52120000000002</v>
      </c>
      <c r="O113" s="21">
        <f t="shared" si="493"/>
        <v>340.78127480000001</v>
      </c>
      <c r="P113" s="21">
        <f t="shared" si="493"/>
        <v>106.73992519999999</v>
      </c>
      <c r="Q113" s="17">
        <f t="shared" si="494"/>
        <v>15.91</v>
      </c>
      <c r="R113" s="5">
        <v>9.36</v>
      </c>
      <c r="S113" s="4">
        <f t="shared" si="343"/>
        <v>148.91759999999999</v>
      </c>
      <c r="T113" s="4">
        <f t="shared" si="344"/>
        <v>94.3065864</v>
      </c>
      <c r="U113" s="4">
        <f>5.83451*R113</f>
        <v>54.611013599999993</v>
      </c>
      <c r="V113" s="17">
        <f t="shared" si="497"/>
        <v>32.65</v>
      </c>
      <c r="W113" s="5">
        <v>9.73</v>
      </c>
      <c r="X113" s="4">
        <f t="shared" si="346"/>
        <v>317.68450000000001</v>
      </c>
      <c r="Y113" s="4">
        <f t="shared" si="347"/>
        <v>260.82627200000002</v>
      </c>
      <c r="Z113" s="4">
        <f>5.8436*W113</f>
        <v>56.858228000000004</v>
      </c>
      <c r="AA113" s="5">
        <f t="shared" si="500"/>
        <v>48.56</v>
      </c>
      <c r="AB113" s="21">
        <f t="shared" si="349"/>
        <v>466.60210000000001</v>
      </c>
      <c r="AC113" s="21">
        <f t="shared" si="349"/>
        <v>355.13285840000003</v>
      </c>
      <c r="AD113" s="21">
        <f t="shared" si="349"/>
        <v>111.4692416</v>
      </c>
      <c r="AE113" s="17">
        <f t="shared" si="504"/>
        <v>15.91</v>
      </c>
      <c r="AF113" s="5">
        <v>9.73</v>
      </c>
      <c r="AG113" s="4">
        <f t="shared" si="505"/>
        <v>154.80430000000001</v>
      </c>
      <c r="AH113" s="4">
        <f t="shared" si="506"/>
        <v>98.034517700000009</v>
      </c>
      <c r="AI113" s="4">
        <f>5.83451*AF113</f>
        <v>56.769782300000003</v>
      </c>
      <c r="AJ113" s="17">
        <f t="shared" si="507"/>
        <v>32.65</v>
      </c>
      <c r="AK113" s="5">
        <v>10.119999999999999</v>
      </c>
      <c r="AL113" s="4">
        <f t="shared" si="508"/>
        <v>330.41799999999995</v>
      </c>
      <c r="AM113" s="4">
        <f t="shared" si="509"/>
        <v>271.28076799999997</v>
      </c>
      <c r="AN113" s="4">
        <f>5.8436*AK113</f>
        <v>59.137231999999997</v>
      </c>
      <c r="AO113" s="5">
        <f t="shared" si="510"/>
        <v>48.56</v>
      </c>
      <c r="AP113" s="21">
        <f t="shared" si="511"/>
        <v>485.22229999999996</v>
      </c>
      <c r="AQ113" s="21">
        <f t="shared" si="512"/>
        <v>369.3152857</v>
      </c>
      <c r="AR113" s="21">
        <f t="shared" si="513"/>
        <v>115.9070143</v>
      </c>
    </row>
    <row r="114" spans="1:44" s="22" customFormat="1" x14ac:dyDescent="0.25">
      <c r="A114" s="3"/>
      <c r="B114" s="8" t="s">
        <v>55</v>
      </c>
      <c r="C114" s="4">
        <f>C16+C38+C93+C94+C95+C96+C99+C105+C109+C113+C102</f>
        <v>6284.3019999999997</v>
      </c>
      <c r="D114" s="4"/>
      <c r="E114" s="4">
        <f>E16+E38+E93+E94+E95+E96+E99+E105+E109+E113+E102</f>
        <v>54860.530509999997</v>
      </c>
      <c r="F114" s="4">
        <f>F16+F38+F93+F94+F95+F96+F99+F105+F109+F113+F102</f>
        <v>51187.22673490001</v>
      </c>
      <c r="G114" s="4">
        <f>G16+G38+G93+G94+G95+G96+G99+G105+G109+G113+G102</f>
        <v>3673.3037750999997</v>
      </c>
      <c r="H114" s="4">
        <f>H16+H38+H93+H94+H95+H96+H99+H105+H109+H113+H102</f>
        <v>6166.7789999999995</v>
      </c>
      <c r="I114" s="4"/>
      <c r="J114" s="4">
        <f t="shared" ref="J114:Q114" si="525">J16+J38+J93+J94+J95+J96+J99+J105+J109+J113+J102</f>
        <v>56459.868900000001</v>
      </c>
      <c r="K114" s="4">
        <f t="shared" si="525"/>
        <v>52011.792236959998</v>
      </c>
      <c r="L114" s="4">
        <f t="shared" si="525"/>
        <v>4448.0766630399994</v>
      </c>
      <c r="M114" s="4">
        <f t="shared" si="525"/>
        <v>12451.080999999998</v>
      </c>
      <c r="N114" s="4">
        <f t="shared" si="525"/>
        <v>111320.39941</v>
      </c>
      <c r="O114" s="4">
        <f t="shared" si="525"/>
        <v>103199.01897186002</v>
      </c>
      <c r="P114" s="4">
        <f t="shared" si="525"/>
        <v>8121.3804381399987</v>
      </c>
      <c r="Q114" s="4">
        <f t="shared" si="525"/>
        <v>6284.3019999999997</v>
      </c>
      <c r="R114" s="4"/>
      <c r="S114" s="4">
        <f>S16+S38+S93+S94+S95+S96+S99+S105+S109+S113+S102</f>
        <v>57560.153739999994</v>
      </c>
      <c r="T114" s="4">
        <f>T16+T38+T93+T94+T95+T96+T99+T105+T109+T113+T102</f>
        <v>53698.450490399999</v>
      </c>
      <c r="U114" s="4">
        <f>U16+U38+U93+U94+U95+U96+U99+U105+U109+U113+U102</f>
        <v>3861.7032496000002</v>
      </c>
      <c r="V114" s="4">
        <f>V16+V38+V93+V94+V95+V96+V99+V105+V109+V113+V102</f>
        <v>6166.7789999999995</v>
      </c>
      <c r="W114" s="4"/>
      <c r="X114" s="4">
        <f t="shared" ref="X114:AE114" si="526">X16+X38+X93+X94+X95+X96+X99+X105+X109+X113+X102</f>
        <v>58702.111860000005</v>
      </c>
      <c r="Y114" s="4">
        <f t="shared" si="526"/>
        <v>54071.404825599995</v>
      </c>
      <c r="Z114" s="4">
        <f t="shared" si="526"/>
        <v>4630.7070344000012</v>
      </c>
      <c r="AA114" s="4">
        <f t="shared" si="526"/>
        <v>12451.080999999998</v>
      </c>
      <c r="AB114" s="4">
        <f t="shared" si="526"/>
        <v>116262.2656</v>
      </c>
      <c r="AC114" s="4">
        <f t="shared" si="526"/>
        <v>107769.85531599999</v>
      </c>
      <c r="AD114" s="4">
        <f t="shared" si="526"/>
        <v>8492.4102840000014</v>
      </c>
      <c r="AE114" s="4">
        <f t="shared" si="526"/>
        <v>6284.3019999999997</v>
      </c>
      <c r="AF114" s="4"/>
      <c r="AG114" s="4">
        <f>AG16+AG38+AG93+AG94+AG95+AG96+AG99+AG105+AG109+AG113+AG102</f>
        <v>59845.490089999999</v>
      </c>
      <c r="AH114" s="4">
        <f>AH16+AH38+AH93+AH94+AH95+AH96+AH99+AH105+AH109+AH113+AH102</f>
        <v>55824.419421099985</v>
      </c>
      <c r="AI114" s="4">
        <f>AI16+AI38+AI93+AI94+AI95+AI96+AI99+AI105+AI109+AI113+AI102</f>
        <v>4021.0706688999999</v>
      </c>
      <c r="AJ114" s="4">
        <f>AJ16+AJ38+AJ93+AJ94+AJ95+AJ96+AJ99+AJ105+AJ109+AJ113+AJ102</f>
        <v>6166.7789999999995</v>
      </c>
      <c r="AK114" s="4"/>
      <c r="AL114" s="4">
        <f t="shared" ref="AL114:AR114" si="527">AL16+AL38+AL93+AL94+AL95+AL96+AL99+AL105+AL109+AL113+AL102</f>
        <v>61054.605810000008</v>
      </c>
      <c r="AM114" s="4">
        <f t="shared" si="527"/>
        <v>56232.043914639988</v>
      </c>
      <c r="AN114" s="4">
        <f t="shared" si="527"/>
        <v>4822.5618953599997</v>
      </c>
      <c r="AO114" s="4">
        <f t="shared" si="527"/>
        <v>12451.080999999998</v>
      </c>
      <c r="AP114" s="4">
        <f t="shared" si="527"/>
        <v>120900.09590000001</v>
      </c>
      <c r="AQ114" s="4">
        <f t="shared" si="527"/>
        <v>112056.46333574</v>
      </c>
      <c r="AR114" s="4">
        <f t="shared" si="527"/>
        <v>8843.6325642600023</v>
      </c>
    </row>
    <row r="117" spans="1:44" hidden="1" x14ac:dyDescent="0.25">
      <c r="B117" s="14" t="s">
        <v>187</v>
      </c>
    </row>
    <row r="118" spans="1:44" hidden="1" x14ac:dyDescent="0.25">
      <c r="B118" s="10"/>
    </row>
    <row r="119" spans="1:44" ht="78.75" hidden="1" x14ac:dyDescent="0.25">
      <c r="A119" s="33">
        <v>1</v>
      </c>
      <c r="B119" s="25" t="s">
        <v>188</v>
      </c>
      <c r="C119" s="17">
        <f>(2779.92+210.6+84.24)/1000</f>
        <v>3.0747599999999999</v>
      </c>
      <c r="D119" s="5">
        <v>8.92</v>
      </c>
      <c r="E119" s="5">
        <f t="shared" ref="E119" si="528">C119*D119</f>
        <v>27.426859199999999</v>
      </c>
      <c r="F119" s="5">
        <f t="shared" ref="F119:F121" si="529">E119-G119</f>
        <v>27.426859199999999</v>
      </c>
      <c r="G119" s="16">
        <v>0</v>
      </c>
      <c r="H119" s="17">
        <f>(3112.56+235.8+94.32+312.48)/1000</f>
        <v>3.7551600000000005</v>
      </c>
      <c r="I119" s="5">
        <v>9.36</v>
      </c>
      <c r="J119" s="5">
        <f t="shared" ref="J119:J120" si="530">H119*I119</f>
        <v>35.148297599999999</v>
      </c>
      <c r="K119" s="5">
        <f t="shared" ref="K119:K121" si="531">J119-L119</f>
        <v>35.148297599999999</v>
      </c>
      <c r="L119" s="16">
        <v>0</v>
      </c>
      <c r="M119" s="5">
        <f t="shared" ref="M119:M121" si="532">C119+H119</f>
        <v>6.8299200000000004</v>
      </c>
      <c r="N119" s="17">
        <f t="shared" ref="N119:N121" si="533">E119+J119</f>
        <v>62.575156800000002</v>
      </c>
      <c r="O119" s="17">
        <f t="shared" ref="O119:O121" si="534">F119+K119</f>
        <v>62.575156800000002</v>
      </c>
      <c r="P119" s="16">
        <v>0</v>
      </c>
      <c r="Q119" s="17">
        <f>C119</f>
        <v>3.0747599999999999</v>
      </c>
      <c r="R119" s="5">
        <v>9.36</v>
      </c>
      <c r="S119" s="5">
        <f t="shared" ref="S119:S120" si="535">Q119*R119</f>
        <v>28.779753599999999</v>
      </c>
      <c r="T119" s="5">
        <f t="shared" ref="T119:T121" si="536">S119-U119</f>
        <v>28.779753599999999</v>
      </c>
      <c r="U119" s="16">
        <v>0</v>
      </c>
      <c r="V119" s="17">
        <f>H119</f>
        <v>3.7551600000000005</v>
      </c>
      <c r="W119" s="5">
        <v>9.73</v>
      </c>
      <c r="X119" s="5">
        <f t="shared" ref="X119:X120" si="537">V119*W119</f>
        <v>36.537706800000009</v>
      </c>
      <c r="Y119" s="5">
        <f t="shared" ref="Y119:Y121" si="538">X119-Z119</f>
        <v>36.537706800000009</v>
      </c>
      <c r="Z119" s="16">
        <v>0</v>
      </c>
      <c r="AA119" s="5">
        <f t="shared" ref="AA119:AA121" si="539">Q119+V119</f>
        <v>6.8299200000000004</v>
      </c>
      <c r="AB119" s="17">
        <f t="shared" ref="AB119:AB121" si="540">S119+X119</f>
        <v>65.317460400000016</v>
      </c>
      <c r="AC119" s="17">
        <f t="shared" ref="AC119:AC121" si="541">T119+Y119</f>
        <v>65.317460400000016</v>
      </c>
      <c r="AD119" s="16">
        <v>0</v>
      </c>
      <c r="AE119" s="17">
        <f>C119</f>
        <v>3.0747599999999999</v>
      </c>
      <c r="AF119" s="5">
        <v>9.73</v>
      </c>
      <c r="AG119" s="5">
        <f t="shared" ref="AG119:AG120" si="542">AE119*AF119</f>
        <v>29.9174148</v>
      </c>
      <c r="AH119" s="5">
        <f t="shared" ref="AH119:AH121" si="543">AG119-AI119</f>
        <v>29.9174148</v>
      </c>
      <c r="AI119" s="16">
        <v>0</v>
      </c>
      <c r="AJ119" s="17">
        <f t="shared" ref="AJ119" si="544">H119</f>
        <v>3.7551600000000005</v>
      </c>
      <c r="AK119" s="5">
        <v>10.119999999999999</v>
      </c>
      <c r="AL119" s="5">
        <f t="shared" ref="AL119:AL120" si="545">AJ119*AK119</f>
        <v>38.002219199999999</v>
      </c>
      <c r="AM119" s="5">
        <f t="shared" ref="AM119:AM121" si="546">AL119-AN119</f>
        <v>38.002219199999999</v>
      </c>
      <c r="AN119" s="16">
        <v>0</v>
      </c>
      <c r="AO119" s="5">
        <f t="shared" ref="AO119:AO121" si="547">AE119+AJ119</f>
        <v>6.8299200000000004</v>
      </c>
      <c r="AP119" s="17">
        <f t="shared" ref="AP119:AP121" si="548">AG119+AL119</f>
        <v>67.919634000000002</v>
      </c>
      <c r="AQ119" s="17">
        <f t="shared" ref="AQ119:AQ121" si="549">AH119+AM119</f>
        <v>67.919634000000002</v>
      </c>
      <c r="AR119" s="17">
        <f t="shared" ref="AR119:AR121" si="550">AI119+AN119</f>
        <v>0</v>
      </c>
    </row>
    <row r="120" spans="1:44" ht="63" hidden="1" x14ac:dyDescent="0.25">
      <c r="A120" s="33">
        <v>2</v>
      </c>
      <c r="B120" s="25" t="s">
        <v>189</v>
      </c>
      <c r="C120" s="17">
        <f>(673.92+1235.52+23.4+0.27+63.18+1357.2+2719.08)/1000</f>
        <v>6.0725699999999998</v>
      </c>
      <c r="D120" s="5">
        <v>8.92</v>
      </c>
      <c r="E120" s="5">
        <f>6.0997*D120</f>
        <v>54.409324000000005</v>
      </c>
      <c r="F120" s="5">
        <f t="shared" si="529"/>
        <v>54.409324000000005</v>
      </c>
      <c r="G120" s="16">
        <v>0</v>
      </c>
      <c r="H120" s="17">
        <f>(754.56+1383.36+26.2+0.27+70.74+1519.6+3044.44)/1000</f>
        <v>6.7991700000000002</v>
      </c>
      <c r="I120" s="5">
        <v>9.36</v>
      </c>
      <c r="J120" s="5">
        <f t="shared" si="530"/>
        <v>63.640231199999995</v>
      </c>
      <c r="K120" s="5">
        <f t="shared" si="531"/>
        <v>63.640231199999995</v>
      </c>
      <c r="L120" s="16">
        <v>0</v>
      </c>
      <c r="M120" s="5">
        <f t="shared" si="532"/>
        <v>12.871739999999999</v>
      </c>
      <c r="N120" s="17">
        <f t="shared" si="533"/>
        <v>118.0495552</v>
      </c>
      <c r="O120" s="17">
        <f t="shared" si="534"/>
        <v>118.0495552</v>
      </c>
      <c r="P120" s="16">
        <v>0</v>
      </c>
      <c r="Q120" s="17">
        <f>C120</f>
        <v>6.0725699999999998</v>
      </c>
      <c r="R120" s="5">
        <v>9.36</v>
      </c>
      <c r="S120" s="5">
        <f t="shared" si="535"/>
        <v>56.839255199999997</v>
      </c>
      <c r="T120" s="5">
        <f t="shared" si="536"/>
        <v>56.839255199999997</v>
      </c>
      <c r="U120" s="16">
        <v>0</v>
      </c>
      <c r="V120" s="17">
        <f>H120</f>
        <v>6.7991700000000002</v>
      </c>
      <c r="W120" s="5">
        <v>9.73</v>
      </c>
      <c r="X120" s="5">
        <f t="shared" si="537"/>
        <v>66.155924100000007</v>
      </c>
      <c r="Y120" s="5">
        <f t="shared" si="538"/>
        <v>66.155924100000007</v>
      </c>
      <c r="Z120" s="16">
        <v>0</v>
      </c>
      <c r="AA120" s="5">
        <f t="shared" si="539"/>
        <v>12.871739999999999</v>
      </c>
      <c r="AB120" s="17">
        <f t="shared" si="540"/>
        <v>122.9951793</v>
      </c>
      <c r="AC120" s="17">
        <f t="shared" si="541"/>
        <v>122.9951793</v>
      </c>
      <c r="AD120" s="16">
        <v>0</v>
      </c>
      <c r="AE120" s="17">
        <f>C120</f>
        <v>6.0725699999999998</v>
      </c>
      <c r="AF120" s="5">
        <v>9.73</v>
      </c>
      <c r="AG120" s="5">
        <f t="shared" si="542"/>
        <v>59.086106100000002</v>
      </c>
      <c r="AH120" s="5">
        <f t="shared" si="543"/>
        <v>59.086106100000002</v>
      </c>
      <c r="AI120" s="16">
        <v>0</v>
      </c>
      <c r="AJ120" s="17">
        <f>H120</f>
        <v>6.7991700000000002</v>
      </c>
      <c r="AK120" s="5">
        <v>10.119999999999999</v>
      </c>
      <c r="AL120" s="5">
        <f t="shared" si="545"/>
        <v>68.807600399999998</v>
      </c>
      <c r="AM120" s="5">
        <f t="shared" si="546"/>
        <v>68.807600399999998</v>
      </c>
      <c r="AN120" s="16">
        <v>0</v>
      </c>
      <c r="AO120" s="5">
        <f t="shared" si="547"/>
        <v>12.871739999999999</v>
      </c>
      <c r="AP120" s="17">
        <f t="shared" si="548"/>
        <v>127.89370650000001</v>
      </c>
      <c r="AQ120" s="17">
        <f t="shared" si="549"/>
        <v>127.89370650000001</v>
      </c>
      <c r="AR120" s="17">
        <f t="shared" si="550"/>
        <v>0</v>
      </c>
    </row>
    <row r="121" spans="1:44" ht="63" hidden="1" x14ac:dyDescent="0.25">
      <c r="A121" s="33">
        <v>3</v>
      </c>
      <c r="B121" s="25" t="s">
        <v>190</v>
      </c>
      <c r="C121" s="34">
        <v>26.295999999999999</v>
      </c>
      <c r="D121" s="5">
        <v>8.92</v>
      </c>
      <c r="E121" s="16">
        <f>C121*D121</f>
        <v>234.56031999999999</v>
      </c>
      <c r="F121" s="16">
        <f t="shared" si="529"/>
        <v>234.56031999999999</v>
      </c>
      <c r="G121" s="16">
        <v>0</v>
      </c>
      <c r="H121" s="34">
        <v>24.150259999999999</v>
      </c>
      <c r="I121" s="5">
        <v>9.36</v>
      </c>
      <c r="J121" s="16">
        <f>H121*I121</f>
        <v>226.04643359999997</v>
      </c>
      <c r="K121" s="16">
        <f t="shared" si="531"/>
        <v>226.04643359999997</v>
      </c>
      <c r="L121" s="16">
        <v>0</v>
      </c>
      <c r="M121" s="16">
        <f t="shared" si="532"/>
        <v>50.446259999999995</v>
      </c>
      <c r="N121" s="16">
        <f t="shared" si="533"/>
        <v>460.60675359999993</v>
      </c>
      <c r="O121" s="16">
        <f t="shared" si="534"/>
        <v>460.60675359999993</v>
      </c>
      <c r="P121" s="16">
        <v>0</v>
      </c>
      <c r="Q121" s="34">
        <f>C121</f>
        <v>26.295999999999999</v>
      </c>
      <c r="R121" s="5">
        <v>9.36</v>
      </c>
      <c r="S121" s="16">
        <f>Q121*R121</f>
        <v>246.13055999999997</v>
      </c>
      <c r="T121" s="16">
        <f t="shared" si="536"/>
        <v>246.13055999999997</v>
      </c>
      <c r="U121" s="16">
        <v>0</v>
      </c>
      <c r="V121" s="34">
        <f>H121</f>
        <v>24.150259999999999</v>
      </c>
      <c r="W121" s="5">
        <v>9.73</v>
      </c>
      <c r="X121" s="16">
        <f>V121*W121</f>
        <v>234.98202979999999</v>
      </c>
      <c r="Y121" s="16">
        <f t="shared" si="538"/>
        <v>234.98202979999999</v>
      </c>
      <c r="Z121" s="16">
        <v>0</v>
      </c>
      <c r="AA121" s="16">
        <f t="shared" si="539"/>
        <v>50.446259999999995</v>
      </c>
      <c r="AB121" s="16">
        <f t="shared" si="540"/>
        <v>481.11258979999997</v>
      </c>
      <c r="AC121" s="16">
        <f t="shared" si="541"/>
        <v>481.11258979999997</v>
      </c>
      <c r="AD121" s="16">
        <v>0</v>
      </c>
      <c r="AE121" s="34">
        <f>Q121</f>
        <v>26.295999999999999</v>
      </c>
      <c r="AF121" s="5">
        <v>9.73</v>
      </c>
      <c r="AG121" s="16">
        <f>AE121*AF121</f>
        <v>255.86008000000001</v>
      </c>
      <c r="AH121" s="16">
        <f t="shared" si="543"/>
        <v>255.86008000000001</v>
      </c>
      <c r="AI121" s="16">
        <v>0</v>
      </c>
      <c r="AJ121" s="34">
        <f>V121</f>
        <v>24.150259999999999</v>
      </c>
      <c r="AK121" s="5">
        <v>10.119999999999999</v>
      </c>
      <c r="AL121" s="16">
        <f>AJ121*AK121</f>
        <v>244.40063119999996</v>
      </c>
      <c r="AM121" s="16">
        <f t="shared" si="546"/>
        <v>244.40063119999996</v>
      </c>
      <c r="AN121" s="16">
        <v>0</v>
      </c>
      <c r="AO121" s="16">
        <f t="shared" si="547"/>
        <v>50.446259999999995</v>
      </c>
      <c r="AP121" s="16">
        <f t="shared" si="548"/>
        <v>500.26071119999995</v>
      </c>
      <c r="AQ121" s="16">
        <f t="shared" si="549"/>
        <v>500.26071119999995</v>
      </c>
      <c r="AR121" s="16">
        <f t="shared" si="550"/>
        <v>0</v>
      </c>
    </row>
    <row r="122" spans="1:44" hidden="1" x14ac:dyDescent="0.25"/>
    <row r="123" spans="1:44" hidden="1" x14ac:dyDescent="0.25"/>
    <row r="124" spans="1:44" hidden="1" x14ac:dyDescent="0.25">
      <c r="C124" s="12">
        <v>6284.3019999999997</v>
      </c>
      <c r="E124" s="12">
        <v>54860.530510000004</v>
      </c>
      <c r="F124" s="12">
        <v>51187.22673490001</v>
      </c>
      <c r="G124" s="12">
        <v>3673.3037750999997</v>
      </c>
      <c r="H124" s="12">
        <v>6166.7789999999995</v>
      </c>
      <c r="J124" s="12">
        <v>56459.868900000001</v>
      </c>
      <c r="K124" s="12">
        <v>52011.792236959998</v>
      </c>
      <c r="L124" s="12">
        <v>4448.0766630399994</v>
      </c>
      <c r="M124" s="12">
        <v>12451.080999999998</v>
      </c>
      <c r="N124" s="12">
        <v>111320.39941000001</v>
      </c>
      <c r="O124" s="12">
        <v>103199.01897186002</v>
      </c>
      <c r="P124" s="12">
        <v>8121.3804381399987</v>
      </c>
      <c r="Q124" s="12">
        <v>6284.3019999999997</v>
      </c>
      <c r="S124" s="12">
        <v>57560.153739999994</v>
      </c>
      <c r="T124" s="12">
        <v>53698.450490399991</v>
      </c>
      <c r="U124" s="12">
        <v>3861.7032496000002</v>
      </c>
      <c r="V124" s="12">
        <v>6166.7789999999995</v>
      </c>
      <c r="X124" s="12">
        <v>58702.111860000012</v>
      </c>
      <c r="Y124" s="12">
        <v>54071.404825600002</v>
      </c>
      <c r="Z124" s="12">
        <v>4630.7070344000012</v>
      </c>
      <c r="AA124" s="12">
        <v>12451.080999999998</v>
      </c>
      <c r="AB124" s="12">
        <v>116262.2656</v>
      </c>
      <c r="AC124" s="12">
        <v>107769.855316</v>
      </c>
      <c r="AD124" s="12">
        <v>8492.4102840000014</v>
      </c>
      <c r="AE124" s="12">
        <v>6284.3019999999997</v>
      </c>
      <c r="AG124" s="12">
        <v>59845.490090000007</v>
      </c>
      <c r="AH124" s="12">
        <v>55824.419421099992</v>
      </c>
      <c r="AI124" s="12">
        <v>4021.0706688999999</v>
      </c>
      <c r="AJ124" s="12">
        <v>6166.7789999999995</v>
      </c>
      <c r="AL124" s="12">
        <v>61054.605810000008</v>
      </c>
      <c r="AM124" s="12">
        <v>56232.043914639988</v>
      </c>
      <c r="AN124" s="12">
        <v>4822.5618953599997</v>
      </c>
      <c r="AO124" s="12">
        <v>12451.080999999998</v>
      </c>
      <c r="AP124" s="12">
        <v>120900.09590000001</v>
      </c>
      <c r="AQ124" s="12">
        <v>112056.46333574</v>
      </c>
      <c r="AR124" s="12">
        <v>8843.6325642600023</v>
      </c>
    </row>
    <row r="125" spans="1:44" hidden="1" x14ac:dyDescent="0.25"/>
    <row r="126" spans="1:44" hidden="1" x14ac:dyDescent="0.25">
      <c r="C126" s="36">
        <f>C114-C124</f>
        <v>0</v>
      </c>
      <c r="D126" s="36">
        <f t="shared" ref="D126:AR126" si="551">D114-D124</f>
        <v>0</v>
      </c>
      <c r="E126" s="36">
        <f t="shared" si="551"/>
        <v>0</v>
      </c>
      <c r="F126" s="36">
        <f t="shared" si="551"/>
        <v>0</v>
      </c>
      <c r="G126" s="36">
        <f t="shared" si="551"/>
        <v>0</v>
      </c>
      <c r="H126" s="36">
        <f t="shared" si="551"/>
        <v>0</v>
      </c>
      <c r="I126" s="36">
        <f t="shared" si="551"/>
        <v>0</v>
      </c>
      <c r="J126" s="36">
        <f t="shared" si="551"/>
        <v>0</v>
      </c>
      <c r="K126" s="36">
        <f t="shared" si="551"/>
        <v>0</v>
      </c>
      <c r="L126" s="36">
        <f t="shared" si="551"/>
        <v>0</v>
      </c>
      <c r="M126" s="36">
        <f t="shared" si="551"/>
        <v>0</v>
      </c>
      <c r="N126" s="36">
        <f t="shared" si="551"/>
        <v>0</v>
      </c>
      <c r="O126" s="36">
        <f t="shared" si="551"/>
        <v>0</v>
      </c>
      <c r="P126" s="36">
        <f t="shared" si="551"/>
        <v>0</v>
      </c>
      <c r="Q126" s="36">
        <f t="shared" si="551"/>
        <v>0</v>
      </c>
      <c r="R126" s="36">
        <f t="shared" si="551"/>
        <v>0</v>
      </c>
      <c r="S126" s="36">
        <f t="shared" si="551"/>
        <v>0</v>
      </c>
      <c r="T126" s="36">
        <f t="shared" si="551"/>
        <v>0</v>
      </c>
      <c r="U126" s="36">
        <f t="shared" si="551"/>
        <v>0</v>
      </c>
      <c r="V126" s="36">
        <f t="shared" si="551"/>
        <v>0</v>
      </c>
      <c r="W126" s="36">
        <f t="shared" si="551"/>
        <v>0</v>
      </c>
      <c r="X126" s="36">
        <f t="shared" si="551"/>
        <v>0</v>
      </c>
      <c r="Y126" s="36">
        <f t="shared" si="551"/>
        <v>0</v>
      </c>
      <c r="Z126" s="36">
        <f t="shared" si="551"/>
        <v>0</v>
      </c>
      <c r="AA126" s="36">
        <f t="shared" si="551"/>
        <v>0</v>
      </c>
      <c r="AB126" s="36">
        <f t="shared" si="551"/>
        <v>0</v>
      </c>
      <c r="AC126" s="36">
        <f t="shared" si="551"/>
        <v>0</v>
      </c>
      <c r="AD126" s="36">
        <f t="shared" si="551"/>
        <v>0</v>
      </c>
      <c r="AE126" s="36">
        <f t="shared" si="551"/>
        <v>0</v>
      </c>
      <c r="AF126" s="36">
        <f t="shared" si="551"/>
        <v>0</v>
      </c>
      <c r="AG126" s="36">
        <f t="shared" si="551"/>
        <v>0</v>
      </c>
      <c r="AH126" s="36">
        <f t="shared" si="551"/>
        <v>0</v>
      </c>
      <c r="AI126" s="36">
        <f t="shared" si="551"/>
        <v>0</v>
      </c>
      <c r="AJ126" s="36">
        <f t="shared" si="551"/>
        <v>0</v>
      </c>
      <c r="AK126" s="36">
        <f t="shared" si="551"/>
        <v>0</v>
      </c>
      <c r="AL126" s="36">
        <f t="shared" si="551"/>
        <v>0</v>
      </c>
      <c r="AM126" s="36">
        <f t="shared" si="551"/>
        <v>0</v>
      </c>
      <c r="AN126" s="36">
        <f t="shared" si="551"/>
        <v>0</v>
      </c>
      <c r="AO126" s="36">
        <f t="shared" si="551"/>
        <v>0</v>
      </c>
      <c r="AP126" s="36">
        <f t="shared" si="551"/>
        <v>0</v>
      </c>
      <c r="AQ126" s="36">
        <f t="shared" si="551"/>
        <v>0</v>
      </c>
      <c r="AR126" s="36">
        <f t="shared" si="551"/>
        <v>0</v>
      </c>
    </row>
    <row r="127" spans="1:44" hidden="1" x14ac:dyDescent="0.25"/>
    <row r="128" spans="1:44" hidden="1" x14ac:dyDescent="0.25"/>
    <row r="129" spans="1:44" s="22" customFormat="1" hidden="1" x14ac:dyDescent="0.25">
      <c r="A129" s="3" t="s">
        <v>66</v>
      </c>
      <c r="B129" s="7" t="s">
        <v>184</v>
      </c>
      <c r="C129" s="21">
        <v>1.87</v>
      </c>
      <c r="D129" s="5">
        <v>8.01</v>
      </c>
      <c r="E129" s="4">
        <f t="shared" ref="E129" si="552">C129*D129</f>
        <v>14.9787</v>
      </c>
      <c r="F129" s="4">
        <f t="shared" ref="F129" si="553">E129-G129</f>
        <v>14.9787</v>
      </c>
      <c r="G129" s="4">
        <v>0</v>
      </c>
      <c r="H129" s="21">
        <v>1.87</v>
      </c>
      <c r="I129" s="5">
        <v>8.4</v>
      </c>
      <c r="J129" s="4">
        <f t="shared" ref="J129" si="554">H129*I129</f>
        <v>15.708000000000002</v>
      </c>
      <c r="K129" s="4">
        <f t="shared" ref="K129" si="555">J129-L129</f>
        <v>15.708000000000002</v>
      </c>
      <c r="L129" s="4">
        <v>0</v>
      </c>
      <c r="M129" s="4">
        <f>C129+H129</f>
        <v>3.74</v>
      </c>
      <c r="N129" s="21">
        <f t="shared" ref="N129" si="556">E129+J129</f>
        <v>30.686700000000002</v>
      </c>
      <c r="O129" s="21">
        <f t="shared" ref="O129" si="557">F129+K129</f>
        <v>30.686700000000002</v>
      </c>
      <c r="P129" s="21">
        <f t="shared" ref="P129" si="558">G129+L129</f>
        <v>0</v>
      </c>
      <c r="Q129" s="21">
        <v>1.87</v>
      </c>
      <c r="R129" s="5">
        <v>8.4</v>
      </c>
      <c r="S129" s="4">
        <f t="shared" ref="S129" si="559">Q129*R129</f>
        <v>15.708000000000002</v>
      </c>
      <c r="T129" s="4">
        <f t="shared" ref="T129" si="560">S129-U129</f>
        <v>15.708000000000002</v>
      </c>
      <c r="U129" s="4">
        <v>0</v>
      </c>
      <c r="V129" s="21">
        <v>1.87</v>
      </c>
      <c r="W129" s="5">
        <v>8.74</v>
      </c>
      <c r="X129" s="4">
        <f t="shared" ref="X129" si="561">V129*W129</f>
        <v>16.343800000000002</v>
      </c>
      <c r="Y129" s="4">
        <f t="shared" ref="Y129" si="562">X129-Z129</f>
        <v>16.343800000000002</v>
      </c>
      <c r="Z129" s="4">
        <v>0</v>
      </c>
      <c r="AA129" s="4">
        <f t="shared" ref="AA129" si="563">Q129+V129</f>
        <v>3.74</v>
      </c>
      <c r="AB129" s="21">
        <f t="shared" ref="AB129" si="564">S129+X129</f>
        <v>32.0518</v>
      </c>
      <c r="AC129" s="21">
        <f t="shared" ref="AC129" si="565">T129+Y129</f>
        <v>32.0518</v>
      </c>
      <c r="AD129" s="21">
        <f t="shared" ref="AD129" si="566">U129+Z129</f>
        <v>0</v>
      </c>
      <c r="AE129" s="17">
        <f>C129</f>
        <v>1.87</v>
      </c>
      <c r="AF129" s="5">
        <v>8.74</v>
      </c>
      <c r="AG129" s="4">
        <f t="shared" ref="AG129" si="567">AE129*AF129</f>
        <v>16.343800000000002</v>
      </c>
      <c r="AH129" s="4">
        <f t="shared" ref="AH129" si="568">AG129-AI129</f>
        <v>16.343800000000002</v>
      </c>
      <c r="AI129" s="4">
        <v>0</v>
      </c>
      <c r="AJ129" s="17">
        <f>H129</f>
        <v>1.87</v>
      </c>
      <c r="AK129" s="5">
        <v>9.09</v>
      </c>
      <c r="AL129" s="4">
        <f t="shared" ref="AL129" si="569">AJ129*AK129</f>
        <v>16.9983</v>
      </c>
      <c r="AM129" s="4">
        <f t="shared" ref="AM129" si="570">AL129-AN129</f>
        <v>16.9983</v>
      </c>
      <c r="AN129" s="4">
        <v>0</v>
      </c>
      <c r="AO129" s="5">
        <f t="shared" ref="AO129" si="571">AE129+AJ129</f>
        <v>3.74</v>
      </c>
      <c r="AP129" s="21">
        <f t="shared" ref="AP129" si="572">AG129+AL129</f>
        <v>33.342100000000002</v>
      </c>
      <c r="AQ129" s="21">
        <f t="shared" ref="AQ129" si="573">AH129+AM129</f>
        <v>33.342100000000002</v>
      </c>
      <c r="AR129" s="21">
        <f t="shared" ref="AR129" si="574">AI129+AN129</f>
        <v>0</v>
      </c>
    </row>
  </sheetData>
  <mergeCells count="13">
    <mergeCell ref="AE12:AI13"/>
    <mergeCell ref="AJ12:AN13"/>
    <mergeCell ref="AO12:AR13"/>
    <mergeCell ref="AA12:AD13"/>
    <mergeCell ref="A8:AC8"/>
    <mergeCell ref="A12:A14"/>
    <mergeCell ref="B12:B14"/>
    <mergeCell ref="C12:G13"/>
    <mergeCell ref="H12:L13"/>
    <mergeCell ref="M12:P13"/>
    <mergeCell ref="Q12:U13"/>
    <mergeCell ref="V12:Z13"/>
    <mergeCell ref="A9:AD9"/>
  </mergeCells>
  <pageMargins left="0.31496062992125984" right="0.11811023622047245" top="0.55118110236220474" bottom="0.15748031496062992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0" sqref="H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2</vt:lpstr>
      <vt:lpstr>Лист1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2024-03-28T01:39:18Z</dcterms:modified>
</cp:coreProperties>
</file>