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520" windowHeight="12795" activeTab="1"/>
  </bookViews>
  <sheets>
    <sheet name="2017" sheetId="1" r:id="rId1"/>
    <sheet name="2018-2019" sheetId="2" r:id="rId2"/>
    <sheet name="для РРО " sheetId="3" r:id="rId3"/>
  </sheets>
  <definedNames>
    <definedName name="_xlnm.Print_Titles" localSheetId="0">'2017'!$8:$8</definedName>
    <definedName name="_xlnm.Print_Titles" localSheetId="1">'2018-2019'!$9:$9</definedName>
    <definedName name="_xlnm.Print_Titles" localSheetId="2">'для РРО '!$8:$8</definedName>
  </definedNames>
  <calcPr calcId="125725"/>
</workbook>
</file>

<file path=xl/calcChain.xml><?xml version="1.0" encoding="utf-8"?>
<calcChain xmlns="http://schemas.openxmlformats.org/spreadsheetml/2006/main">
  <c r="J333" i="3"/>
  <c r="K333"/>
  <c r="L333"/>
  <c r="Q393"/>
  <c r="R393"/>
  <c r="S393"/>
  <c r="T393"/>
  <c r="U393"/>
  <c r="V393"/>
  <c r="W393"/>
  <c r="P393"/>
  <c r="H347" i="1"/>
  <c r="F345"/>
  <c r="G345"/>
  <c r="H346"/>
  <c r="U604" i="3"/>
  <c r="P604"/>
  <c r="V604"/>
  <c r="H510" i="1"/>
  <c r="F510"/>
  <c r="H517"/>
  <c r="H518"/>
  <c r="H516"/>
  <c r="F516"/>
  <c r="F517"/>
  <c r="F518"/>
  <c r="J598" i="3"/>
  <c r="L598" s="1"/>
  <c r="H598"/>
  <c r="H597"/>
  <c r="J597" s="1"/>
  <c r="L597" s="1"/>
  <c r="J596"/>
  <c r="L596" s="1"/>
  <c r="H596"/>
  <c r="H595"/>
  <c r="J595" s="1"/>
  <c r="L595" s="1"/>
  <c r="J594"/>
  <c r="L594" s="1"/>
  <c r="H594"/>
  <c r="H593"/>
  <c r="J593" s="1"/>
  <c r="L593" s="1"/>
  <c r="J592"/>
  <c r="L592" s="1"/>
  <c r="H592"/>
  <c r="H591"/>
  <c r="J591" s="1"/>
  <c r="L591" s="1"/>
  <c r="F591"/>
  <c r="H590"/>
  <c r="J590" s="1"/>
  <c r="L590" s="1"/>
  <c r="F590"/>
  <c r="H589"/>
  <c r="J589" s="1"/>
  <c r="L589" s="1"/>
  <c r="F589"/>
  <c r="F588"/>
  <c r="H588" s="1"/>
  <c r="J588" s="1"/>
  <c r="L588" s="1"/>
  <c r="F587"/>
  <c r="H587" s="1"/>
  <c r="J587" s="1"/>
  <c r="L587" s="1"/>
  <c r="H585"/>
  <c r="L584"/>
  <c r="K584"/>
  <c r="J584"/>
  <c r="I584"/>
  <c r="H584"/>
  <c r="G584"/>
  <c r="F584"/>
  <c r="L583"/>
  <c r="K583"/>
  <c r="J583"/>
  <c r="I583"/>
  <c r="H583"/>
  <c r="G583"/>
  <c r="F583"/>
  <c r="L582"/>
  <c r="K582"/>
  <c r="J582"/>
  <c r="I582"/>
  <c r="H582"/>
  <c r="G582"/>
  <c r="F582"/>
  <c r="L581"/>
  <c r="K581"/>
  <c r="J581"/>
  <c r="I581"/>
  <c r="H581"/>
  <c r="G581"/>
  <c r="F581"/>
  <c r="L580"/>
  <c r="K580"/>
  <c r="J580"/>
  <c r="I580"/>
  <c r="H580"/>
  <c r="G580"/>
  <c r="F580"/>
  <c r="H579"/>
  <c r="L578"/>
  <c r="K578"/>
  <c r="J578"/>
  <c r="I578"/>
  <c r="H578"/>
  <c r="G578"/>
  <c r="F578"/>
  <c r="L577"/>
  <c r="K577"/>
  <c r="J577"/>
  <c r="I577"/>
  <c r="H577"/>
  <c r="G577"/>
  <c r="F577"/>
  <c r="L576"/>
  <c r="K576"/>
  <c r="J576"/>
  <c r="I576"/>
  <c r="H576"/>
  <c r="G576"/>
  <c r="F576"/>
  <c r="L575"/>
  <c r="K575"/>
  <c r="J575"/>
  <c r="I575"/>
  <c r="H575"/>
  <c r="G575"/>
  <c r="F575"/>
  <c r="H574"/>
  <c r="L573"/>
  <c r="K573"/>
  <c r="J573"/>
  <c r="I573"/>
  <c r="H573"/>
  <c r="G573"/>
  <c r="F573"/>
  <c r="L572"/>
  <c r="K572"/>
  <c r="J572"/>
  <c r="I572"/>
  <c r="H572"/>
  <c r="G572"/>
  <c r="F572"/>
  <c r="L571"/>
  <c r="K571"/>
  <c r="J571"/>
  <c r="I571"/>
  <c r="H571"/>
  <c r="G571"/>
  <c r="F571"/>
  <c r="H570"/>
  <c r="L569"/>
  <c r="K569"/>
  <c r="J569"/>
  <c r="I569"/>
  <c r="H569"/>
  <c r="G569"/>
  <c r="F569"/>
  <c r="L568"/>
  <c r="K568"/>
  <c r="J568"/>
  <c r="I568"/>
  <c r="H568"/>
  <c r="G568"/>
  <c r="F568"/>
  <c r="L567"/>
  <c r="K567"/>
  <c r="J567"/>
  <c r="I567"/>
  <c r="H567"/>
  <c r="G567"/>
  <c r="F567"/>
  <c r="L566"/>
  <c r="K566"/>
  <c r="J566"/>
  <c r="I566"/>
  <c r="H566"/>
  <c r="G566"/>
  <c r="F566"/>
  <c r="L565"/>
  <c r="K565"/>
  <c r="J565"/>
  <c r="I565"/>
  <c r="H565"/>
  <c r="G565"/>
  <c r="F565"/>
  <c r="L564"/>
  <c r="K564"/>
  <c r="J564"/>
  <c r="I564"/>
  <c r="H564"/>
  <c r="G564"/>
  <c r="F564"/>
  <c r="H563"/>
  <c r="L562"/>
  <c r="K562"/>
  <c r="J562"/>
  <c r="I562"/>
  <c r="H562"/>
  <c r="G562"/>
  <c r="F562"/>
  <c r="L561"/>
  <c r="K561"/>
  <c r="J561"/>
  <c r="I561"/>
  <c r="H561"/>
  <c r="G561"/>
  <c r="F561"/>
  <c r="L560"/>
  <c r="K560"/>
  <c r="J560"/>
  <c r="I560"/>
  <c r="H560"/>
  <c r="G560"/>
  <c r="F560"/>
  <c r="L559"/>
  <c r="K559"/>
  <c r="J559"/>
  <c r="I559"/>
  <c r="H559"/>
  <c r="G559"/>
  <c r="F559"/>
  <c r="H558"/>
  <c r="L557"/>
  <c r="K557"/>
  <c r="J557"/>
  <c r="I557"/>
  <c r="H557"/>
  <c r="G557"/>
  <c r="F557"/>
  <c r="L556"/>
  <c r="K556"/>
  <c r="J556"/>
  <c r="I556"/>
  <c r="H556"/>
  <c r="G556"/>
  <c r="F556"/>
  <c r="L555"/>
  <c r="K555"/>
  <c r="J555"/>
  <c r="I555"/>
  <c r="H555"/>
  <c r="G555"/>
  <c r="F555"/>
  <c r="L553"/>
  <c r="K553"/>
  <c r="J553"/>
  <c r="I553"/>
  <c r="H553"/>
  <c r="G553"/>
  <c r="F553"/>
  <c r="L552"/>
  <c r="K552"/>
  <c r="J552"/>
  <c r="I552"/>
  <c r="H552"/>
  <c r="G552"/>
  <c r="F552"/>
  <c r="L551"/>
  <c r="K551"/>
  <c r="J551"/>
  <c r="I551"/>
  <c r="H551"/>
  <c r="G551"/>
  <c r="F551"/>
  <c r="L550"/>
  <c r="K550"/>
  <c r="J550"/>
  <c r="I550"/>
  <c r="H550"/>
  <c r="G550"/>
  <c r="F550"/>
  <c r="H549"/>
  <c r="L548"/>
  <c r="K548"/>
  <c r="J548"/>
  <c r="I548"/>
  <c r="H548"/>
  <c r="G548"/>
  <c r="F548"/>
  <c r="L547"/>
  <c r="K547"/>
  <c r="J547"/>
  <c r="I547"/>
  <c r="H547"/>
  <c r="G547"/>
  <c r="F547"/>
  <c r="L546"/>
  <c r="K546"/>
  <c r="J546"/>
  <c r="I546"/>
  <c r="H546"/>
  <c r="G546"/>
  <c r="F546"/>
  <c r="L545"/>
  <c r="K545"/>
  <c r="J545"/>
  <c r="I545"/>
  <c r="H545"/>
  <c r="G545"/>
  <c r="F545"/>
  <c r="H544"/>
  <c r="L543"/>
  <c r="K543"/>
  <c r="J543"/>
  <c r="I543"/>
  <c r="H543"/>
  <c r="G543"/>
  <c r="F543"/>
  <c r="L542"/>
  <c r="K542"/>
  <c r="J542"/>
  <c r="I542"/>
  <c r="H542"/>
  <c r="G542"/>
  <c r="F542"/>
  <c r="L541"/>
  <c r="K541"/>
  <c r="J541"/>
  <c r="I541"/>
  <c r="H541"/>
  <c r="G541"/>
  <c r="F541"/>
  <c r="L540"/>
  <c r="K540"/>
  <c r="J540"/>
  <c r="I540"/>
  <c r="H540"/>
  <c r="G540"/>
  <c r="F540"/>
  <c r="H539"/>
  <c r="H538"/>
  <c r="H537"/>
  <c r="L536"/>
  <c r="J536"/>
  <c r="F536"/>
  <c r="H536" s="1"/>
  <c r="H530" s="1"/>
  <c r="H529" s="1"/>
  <c r="H528" s="1"/>
  <c r="H535"/>
  <c r="J535" s="1"/>
  <c r="L535" s="1"/>
  <c r="H534"/>
  <c r="J534" s="1"/>
  <c r="L534" s="1"/>
  <c r="H533"/>
  <c r="J533" s="1"/>
  <c r="K532"/>
  <c r="I532"/>
  <c r="H532"/>
  <c r="G532"/>
  <c r="F532"/>
  <c r="K531"/>
  <c r="I531"/>
  <c r="H531"/>
  <c r="G531"/>
  <c r="F531"/>
  <c r="K530"/>
  <c r="I530"/>
  <c r="G530"/>
  <c r="F530"/>
  <c r="K529"/>
  <c r="I529"/>
  <c r="G529"/>
  <c r="F529"/>
  <c r="K528"/>
  <c r="I528"/>
  <c r="G528"/>
  <c r="F528"/>
  <c r="H526"/>
  <c r="J526" s="1"/>
  <c r="L526" s="1"/>
  <c r="J525"/>
  <c r="L525" s="1"/>
  <c r="H525"/>
  <c r="F524"/>
  <c r="H524" s="1"/>
  <c r="J524" s="1"/>
  <c r="L524" s="1"/>
  <c r="H523"/>
  <c r="J523" s="1"/>
  <c r="L523" s="1"/>
  <c r="H522"/>
  <c r="J522" s="1"/>
  <c r="L522" s="1"/>
  <c r="H521"/>
  <c r="J521" s="1"/>
  <c r="L521" s="1"/>
  <c r="H520"/>
  <c r="J520" s="1"/>
  <c r="L520" s="1"/>
  <c r="H519"/>
  <c r="J519" s="1"/>
  <c r="L519" s="1"/>
  <c r="H518"/>
  <c r="J518" s="1"/>
  <c r="L518" s="1"/>
  <c r="F517"/>
  <c r="H517" s="1"/>
  <c r="J517" s="1"/>
  <c r="L517" s="1"/>
  <c r="F516"/>
  <c r="H516" s="1"/>
  <c r="J516" s="1"/>
  <c r="L516" s="1"/>
  <c r="F515"/>
  <c r="H515" s="1"/>
  <c r="J515" s="1"/>
  <c r="L515" s="1"/>
  <c r="H514"/>
  <c r="J514" s="1"/>
  <c r="L514" s="1"/>
  <c r="H513"/>
  <c r="J513" s="1"/>
  <c r="L513" s="1"/>
  <c r="F512"/>
  <c r="H512" s="1"/>
  <c r="J512" s="1"/>
  <c r="L512" s="1"/>
  <c r="F511"/>
  <c r="H511" s="1"/>
  <c r="J511" s="1"/>
  <c r="L511" s="1"/>
  <c r="F510"/>
  <c r="H510" s="1"/>
  <c r="J510" s="1"/>
  <c r="K509"/>
  <c r="I509"/>
  <c r="F509"/>
  <c r="H509" s="1"/>
  <c r="K508"/>
  <c r="I508"/>
  <c r="F508"/>
  <c r="H508" s="1"/>
  <c r="H507"/>
  <c r="J507" s="1"/>
  <c r="L507" s="1"/>
  <c r="H506"/>
  <c r="J506" s="1"/>
  <c r="L506" s="1"/>
  <c r="F505"/>
  <c r="H505" s="1"/>
  <c r="J505" s="1"/>
  <c r="L505" s="1"/>
  <c r="F504"/>
  <c r="H504" s="1"/>
  <c r="J504" s="1"/>
  <c r="L504" s="1"/>
  <c r="H503"/>
  <c r="J503" s="1"/>
  <c r="L503" s="1"/>
  <c r="H502"/>
  <c r="J502" s="1"/>
  <c r="L502" s="1"/>
  <c r="F501"/>
  <c r="H501" s="1"/>
  <c r="J501" s="1"/>
  <c r="L501" s="1"/>
  <c r="F500"/>
  <c r="H500" s="1"/>
  <c r="J500" s="1"/>
  <c r="K499"/>
  <c r="I499"/>
  <c r="F499"/>
  <c r="H499" s="1"/>
  <c r="K498"/>
  <c r="I498"/>
  <c r="F498"/>
  <c r="H498" s="1"/>
  <c r="K497"/>
  <c r="I497"/>
  <c r="F497"/>
  <c r="H497" s="1"/>
  <c r="H496"/>
  <c r="J496" s="1"/>
  <c r="L496" s="1"/>
  <c r="H495"/>
  <c r="J495" s="1"/>
  <c r="L495" s="1"/>
  <c r="H494"/>
  <c r="J494" s="1"/>
  <c r="L494" s="1"/>
  <c r="H493"/>
  <c r="J493" s="1"/>
  <c r="L493" s="1"/>
  <c r="F492"/>
  <c r="H492" s="1"/>
  <c r="J492" s="1"/>
  <c r="L492" s="1"/>
  <c r="H491"/>
  <c r="J491" s="1"/>
  <c r="L491" s="1"/>
  <c r="F491"/>
  <c r="H490"/>
  <c r="J490" s="1"/>
  <c r="F490"/>
  <c r="K489"/>
  <c r="I489"/>
  <c r="H489"/>
  <c r="F489"/>
  <c r="H487"/>
  <c r="J487" s="1"/>
  <c r="L487" s="1"/>
  <c r="H486"/>
  <c r="J486" s="1"/>
  <c r="L486" s="1"/>
  <c r="H485"/>
  <c r="J485" s="1"/>
  <c r="L485" s="1"/>
  <c r="G485"/>
  <c r="F485"/>
  <c r="J484"/>
  <c r="L484" s="1"/>
  <c r="H484"/>
  <c r="H483"/>
  <c r="J483" s="1"/>
  <c r="L483" s="1"/>
  <c r="G482"/>
  <c r="F482"/>
  <c r="H481"/>
  <c r="J481" s="1"/>
  <c r="L481" s="1"/>
  <c r="H480"/>
  <c r="J480" s="1"/>
  <c r="L480" s="1"/>
  <c r="H479"/>
  <c r="J479" s="1"/>
  <c r="L479" s="1"/>
  <c r="G479"/>
  <c r="F479"/>
  <c r="G478"/>
  <c r="F478"/>
  <c r="G477"/>
  <c r="F477"/>
  <c r="H476"/>
  <c r="J476" s="1"/>
  <c r="L476" s="1"/>
  <c r="H475"/>
  <c r="J475" s="1"/>
  <c r="L475" s="1"/>
  <c r="H474"/>
  <c r="J474" s="1"/>
  <c r="L474" s="1"/>
  <c r="H473"/>
  <c r="J473" s="1"/>
  <c r="K472"/>
  <c r="I472"/>
  <c r="G472"/>
  <c r="F472"/>
  <c r="K471"/>
  <c r="I471"/>
  <c r="G471"/>
  <c r="F471"/>
  <c r="K470"/>
  <c r="I470"/>
  <c r="G470"/>
  <c r="F470"/>
  <c r="H469"/>
  <c r="J469" s="1"/>
  <c r="L469" s="1"/>
  <c r="H468"/>
  <c r="J468" s="1"/>
  <c r="L468" s="1"/>
  <c r="H467"/>
  <c r="J467" s="1"/>
  <c r="L467" s="1"/>
  <c r="H466"/>
  <c r="J466" s="1"/>
  <c r="L466" s="1"/>
  <c r="F465"/>
  <c r="H465" s="1"/>
  <c r="J465" s="1"/>
  <c r="L465" s="1"/>
  <c r="H464"/>
  <c r="J464" s="1"/>
  <c r="L464" s="1"/>
  <c r="H463"/>
  <c r="J463" s="1"/>
  <c r="L463" s="1"/>
  <c r="H462"/>
  <c r="J462" s="1"/>
  <c r="L462" s="1"/>
  <c r="F461"/>
  <c r="H461" s="1"/>
  <c r="J461" s="1"/>
  <c r="L461" s="1"/>
  <c r="F460"/>
  <c r="H460" s="1"/>
  <c r="J460" s="1"/>
  <c r="L460" s="1"/>
  <c r="F459"/>
  <c r="H459" s="1"/>
  <c r="J458"/>
  <c r="L458" s="1"/>
  <c r="H458"/>
  <c r="H457"/>
  <c r="J457" s="1"/>
  <c r="K456"/>
  <c r="I456"/>
  <c r="H456"/>
  <c r="G456"/>
  <c r="F456"/>
  <c r="K455"/>
  <c r="I455"/>
  <c r="H455"/>
  <c r="G455"/>
  <c r="F455"/>
  <c r="K454"/>
  <c r="I454"/>
  <c r="H454"/>
  <c r="G454"/>
  <c r="F454"/>
  <c r="K453"/>
  <c r="I453"/>
  <c r="G453"/>
  <c r="F453"/>
  <c r="K452"/>
  <c r="I452"/>
  <c r="G452"/>
  <c r="F452"/>
  <c r="H451"/>
  <c r="J451" s="1"/>
  <c r="L451" s="1"/>
  <c r="H450"/>
  <c r="J450" s="1"/>
  <c r="L450" s="1"/>
  <c r="H449"/>
  <c r="J449" s="1"/>
  <c r="K448"/>
  <c r="I448"/>
  <c r="H448"/>
  <c r="G448"/>
  <c r="F448"/>
  <c r="H447"/>
  <c r="J447" s="1"/>
  <c r="L447" s="1"/>
  <c r="H446"/>
  <c r="J446" s="1"/>
  <c r="L446" s="1"/>
  <c r="F445"/>
  <c r="H445" s="1"/>
  <c r="H444"/>
  <c r="J444" s="1"/>
  <c r="L444" s="1"/>
  <c r="H443"/>
  <c r="J443" s="1"/>
  <c r="K442"/>
  <c r="I442"/>
  <c r="G442"/>
  <c r="F442"/>
  <c r="K441"/>
  <c r="I441"/>
  <c r="G441"/>
  <c r="F441"/>
  <c r="K440"/>
  <c r="I440"/>
  <c r="G440"/>
  <c r="F440"/>
  <c r="K439"/>
  <c r="I439"/>
  <c r="G439"/>
  <c r="F439"/>
  <c r="H438"/>
  <c r="J438" s="1"/>
  <c r="L438" s="1"/>
  <c r="H437"/>
  <c r="J437" s="1"/>
  <c r="L437" s="1"/>
  <c r="H436"/>
  <c r="J436" s="1"/>
  <c r="L436" s="1"/>
  <c r="H435"/>
  <c r="J435" s="1"/>
  <c r="L435" s="1"/>
  <c r="H434"/>
  <c r="J434" s="1"/>
  <c r="L434" s="1"/>
  <c r="H433"/>
  <c r="J433" s="1"/>
  <c r="L433" s="1"/>
  <c r="F432"/>
  <c r="H432" s="1"/>
  <c r="J432" s="1"/>
  <c r="L432" s="1"/>
  <c r="F431"/>
  <c r="H431" s="1"/>
  <c r="J431" s="1"/>
  <c r="L431" s="1"/>
  <c r="F430"/>
  <c r="H430" s="1"/>
  <c r="J430" s="1"/>
  <c r="L430" s="1"/>
  <c r="F429"/>
  <c r="H429" s="1"/>
  <c r="J429" s="1"/>
  <c r="L429" s="1"/>
  <c r="H428"/>
  <c r="J428" s="1"/>
  <c r="L428" s="1"/>
  <c r="J427"/>
  <c r="L427" s="1"/>
  <c r="H427"/>
  <c r="H426"/>
  <c r="J426" s="1"/>
  <c r="L426" s="1"/>
  <c r="F425"/>
  <c r="H425" s="1"/>
  <c r="J425" s="1"/>
  <c r="L425" s="1"/>
  <c r="F424"/>
  <c r="H424" s="1"/>
  <c r="J424" s="1"/>
  <c r="L424" s="1"/>
  <c r="F423"/>
  <c r="H423" s="1"/>
  <c r="J423" s="1"/>
  <c r="L423" s="1"/>
  <c r="J422"/>
  <c r="L422" s="1"/>
  <c r="H422"/>
  <c r="H421"/>
  <c r="J421" s="1"/>
  <c r="L421" s="1"/>
  <c r="F420"/>
  <c r="H420" s="1"/>
  <c r="J419"/>
  <c r="L419" s="1"/>
  <c r="H419"/>
  <c r="H418"/>
  <c r="J418" s="1"/>
  <c r="L418" s="1"/>
  <c r="H417"/>
  <c r="J417" s="1"/>
  <c r="L417" s="1"/>
  <c r="H416"/>
  <c r="J416" s="1"/>
  <c r="L416" s="1"/>
  <c r="H415"/>
  <c r="J415" s="1"/>
  <c r="L415" s="1"/>
  <c r="H414"/>
  <c r="J414" s="1"/>
  <c r="L414" s="1"/>
  <c r="H413"/>
  <c r="J413" s="1"/>
  <c r="L413" s="1"/>
  <c r="H412"/>
  <c r="J412" s="1"/>
  <c r="L412" s="1"/>
  <c r="H411"/>
  <c r="J411" s="1"/>
  <c r="L411" s="1"/>
  <c r="H410"/>
  <c r="J410" s="1"/>
  <c r="K409"/>
  <c r="I409"/>
  <c r="H409"/>
  <c r="G409"/>
  <c r="F409"/>
  <c r="K408"/>
  <c r="I408"/>
  <c r="G408"/>
  <c r="F408"/>
  <c r="K407"/>
  <c r="I407"/>
  <c r="G407"/>
  <c r="F407"/>
  <c r="K406"/>
  <c r="I406"/>
  <c r="G406"/>
  <c r="F406"/>
  <c r="H405"/>
  <c r="J405" s="1"/>
  <c r="L405" s="1"/>
  <c r="H404"/>
  <c r="J404" s="1"/>
  <c r="L404" s="1"/>
  <c r="F403"/>
  <c r="H403" s="1"/>
  <c r="J403" s="1"/>
  <c r="L403" s="1"/>
  <c r="F402"/>
  <c r="H402" s="1"/>
  <c r="H401"/>
  <c r="J401" s="1"/>
  <c r="L401" s="1"/>
  <c r="H400"/>
  <c r="J400" s="1"/>
  <c r="L400" s="1"/>
  <c r="H399"/>
  <c r="J399" s="1"/>
  <c r="L399" s="1"/>
  <c r="H398"/>
  <c r="J398" s="1"/>
  <c r="K397"/>
  <c r="I397"/>
  <c r="H397"/>
  <c r="G397"/>
  <c r="F397"/>
  <c r="K396"/>
  <c r="I396"/>
  <c r="H396"/>
  <c r="G396"/>
  <c r="F396"/>
  <c r="K395"/>
  <c r="I395"/>
  <c r="G395"/>
  <c r="F395"/>
  <c r="K394"/>
  <c r="I394"/>
  <c r="G394"/>
  <c r="F394"/>
  <c r="K393"/>
  <c r="I393"/>
  <c r="G393"/>
  <c r="G392" s="1"/>
  <c r="F393"/>
  <c r="K392"/>
  <c r="I392"/>
  <c r="F392"/>
  <c r="J390"/>
  <c r="L390" s="1"/>
  <c r="H390"/>
  <c r="H389"/>
  <c r="J389" s="1"/>
  <c r="J388"/>
  <c r="L388" s="1"/>
  <c r="H388"/>
  <c r="K387"/>
  <c r="I387"/>
  <c r="H387"/>
  <c r="F387"/>
  <c r="K386"/>
  <c r="I386"/>
  <c r="H386"/>
  <c r="F386"/>
  <c r="K385"/>
  <c r="I385"/>
  <c r="H385"/>
  <c r="F385"/>
  <c r="H384"/>
  <c r="J384" s="1"/>
  <c r="L384" s="1"/>
  <c r="J383"/>
  <c r="L383" s="1"/>
  <c r="H383"/>
  <c r="H382"/>
  <c r="J382" s="1"/>
  <c r="L382" s="1"/>
  <c r="F382"/>
  <c r="H381"/>
  <c r="J381" s="1"/>
  <c r="L381" s="1"/>
  <c r="F381"/>
  <c r="H380"/>
  <c r="J380" s="1"/>
  <c r="L380" s="1"/>
  <c r="F380"/>
  <c r="H379"/>
  <c r="J379" s="1"/>
  <c r="L379" s="1"/>
  <c r="J378"/>
  <c r="L378" s="1"/>
  <c r="H378"/>
  <c r="H377"/>
  <c r="J377" s="1"/>
  <c r="L377" s="1"/>
  <c r="H376"/>
  <c r="J376" s="1"/>
  <c r="L376" s="1"/>
  <c r="H375"/>
  <c r="J375" s="1"/>
  <c r="L375" s="1"/>
  <c r="J374"/>
  <c r="L374" s="1"/>
  <c r="H374"/>
  <c r="F373"/>
  <c r="H373" s="1"/>
  <c r="K372"/>
  <c r="I372"/>
  <c r="G372"/>
  <c r="F372"/>
  <c r="H371"/>
  <c r="J371" s="1"/>
  <c r="L371" s="1"/>
  <c r="H370"/>
  <c r="J370" s="1"/>
  <c r="L370" s="1"/>
  <c r="J369"/>
  <c r="L369" s="1"/>
  <c r="H369"/>
  <c r="H368"/>
  <c r="J368" s="1"/>
  <c r="L368" s="1"/>
  <c r="H367"/>
  <c r="H366"/>
  <c r="K365"/>
  <c r="K364" s="1"/>
  <c r="K363" s="1"/>
  <c r="K362" s="1"/>
  <c r="K361" s="1"/>
  <c r="K355" s="1"/>
  <c r="I365"/>
  <c r="H365"/>
  <c r="G365"/>
  <c r="F365"/>
  <c r="I364"/>
  <c r="H364"/>
  <c r="G364"/>
  <c r="F364"/>
  <c r="I363"/>
  <c r="G363"/>
  <c r="F363"/>
  <c r="I362"/>
  <c r="G362"/>
  <c r="F362"/>
  <c r="I361"/>
  <c r="G361"/>
  <c r="F361"/>
  <c r="H360"/>
  <c r="J360" s="1"/>
  <c r="L360" s="1"/>
  <c r="J359"/>
  <c r="L359" s="1"/>
  <c r="H359"/>
  <c r="H358"/>
  <c r="J358" s="1"/>
  <c r="L358" s="1"/>
  <c r="H357"/>
  <c r="J357" s="1"/>
  <c r="L357" s="1"/>
  <c r="H356"/>
  <c r="J356" s="1"/>
  <c r="I355"/>
  <c r="G355"/>
  <c r="F355"/>
  <c r="H353"/>
  <c r="H352"/>
  <c r="H351"/>
  <c r="L350"/>
  <c r="K350"/>
  <c r="J350"/>
  <c r="I350"/>
  <c r="H350"/>
  <c r="G350"/>
  <c r="F350"/>
  <c r="L349"/>
  <c r="K349"/>
  <c r="J349"/>
  <c r="I349"/>
  <c r="H349"/>
  <c r="G349"/>
  <c r="F349"/>
  <c r="L348"/>
  <c r="K348"/>
  <c r="J348"/>
  <c r="I348"/>
  <c r="H348"/>
  <c r="G348"/>
  <c r="F348"/>
  <c r="L347"/>
  <c r="K347"/>
  <c r="K346" s="1"/>
  <c r="J347"/>
  <c r="I347"/>
  <c r="H347"/>
  <c r="G347"/>
  <c r="F347"/>
  <c r="L346"/>
  <c r="J346"/>
  <c r="I346"/>
  <c r="H346"/>
  <c r="G346"/>
  <c r="F346"/>
  <c r="H345"/>
  <c r="L344"/>
  <c r="K344"/>
  <c r="J344"/>
  <c r="I344"/>
  <c r="H344"/>
  <c r="G344"/>
  <c r="F344"/>
  <c r="L343"/>
  <c r="K343"/>
  <c r="K342" s="1"/>
  <c r="K341" s="1"/>
  <c r="J343"/>
  <c r="I343"/>
  <c r="H343"/>
  <c r="G343"/>
  <c r="F343"/>
  <c r="L342"/>
  <c r="J342"/>
  <c r="I342"/>
  <c r="H342"/>
  <c r="G342"/>
  <c r="F342"/>
  <c r="L341"/>
  <c r="J341"/>
  <c r="I341"/>
  <c r="H341"/>
  <c r="G341"/>
  <c r="F341"/>
  <c r="H340"/>
  <c r="H339" s="1"/>
  <c r="L339"/>
  <c r="K339"/>
  <c r="J339"/>
  <c r="I339"/>
  <c r="G339"/>
  <c r="F339"/>
  <c r="H338"/>
  <c r="H337" s="1"/>
  <c r="L337"/>
  <c r="K337"/>
  <c r="J337"/>
  <c r="I337"/>
  <c r="G337"/>
  <c r="F337"/>
  <c r="H336"/>
  <c r="L335"/>
  <c r="K335"/>
  <c r="J335"/>
  <c r="I335"/>
  <c r="H335"/>
  <c r="G335"/>
  <c r="F335"/>
  <c r="H334"/>
  <c r="I333"/>
  <c r="H333"/>
  <c r="G333"/>
  <c r="F333"/>
  <c r="H332"/>
  <c r="L331"/>
  <c r="K331"/>
  <c r="J331"/>
  <c r="I331"/>
  <c r="H331"/>
  <c r="G331"/>
  <c r="F331"/>
  <c r="L330"/>
  <c r="K330"/>
  <c r="J330"/>
  <c r="I330"/>
  <c r="G330"/>
  <c r="F330"/>
  <c r="L329"/>
  <c r="K329"/>
  <c r="J329"/>
  <c r="I329"/>
  <c r="G329"/>
  <c r="F329"/>
  <c r="L328"/>
  <c r="K328"/>
  <c r="J328"/>
  <c r="I328"/>
  <c r="G328"/>
  <c r="F328"/>
  <c r="L327"/>
  <c r="L301" s="1"/>
  <c r="I327"/>
  <c r="G327"/>
  <c r="F327"/>
  <c r="H326"/>
  <c r="L325"/>
  <c r="K325"/>
  <c r="J325"/>
  <c r="I325"/>
  <c r="H325"/>
  <c r="G325"/>
  <c r="F325"/>
  <c r="L324"/>
  <c r="K324"/>
  <c r="J324"/>
  <c r="I324"/>
  <c r="H324"/>
  <c r="G324"/>
  <c r="F324"/>
  <c r="L323"/>
  <c r="K323"/>
  <c r="J323"/>
  <c r="I323"/>
  <c r="H323"/>
  <c r="G323"/>
  <c r="F323"/>
  <c r="L322"/>
  <c r="K322"/>
  <c r="J322"/>
  <c r="I322"/>
  <c r="H322"/>
  <c r="G322"/>
  <c r="F322"/>
  <c r="H321"/>
  <c r="H320"/>
  <c r="L319"/>
  <c r="K319"/>
  <c r="J319"/>
  <c r="I319"/>
  <c r="H319"/>
  <c r="G319"/>
  <c r="F319"/>
  <c r="L318"/>
  <c r="K318"/>
  <c r="J318"/>
  <c r="I318"/>
  <c r="H318"/>
  <c r="G318"/>
  <c r="F318"/>
  <c r="L317"/>
  <c r="K317"/>
  <c r="J317"/>
  <c r="I317"/>
  <c r="H317"/>
  <c r="G317"/>
  <c r="F317"/>
  <c r="L316"/>
  <c r="K316"/>
  <c r="J316"/>
  <c r="I316"/>
  <c r="H316"/>
  <c r="G316"/>
  <c r="F316"/>
  <c r="H315"/>
  <c r="L314"/>
  <c r="K314"/>
  <c r="J314"/>
  <c r="I314"/>
  <c r="H314"/>
  <c r="G314"/>
  <c r="F314"/>
  <c r="L313"/>
  <c r="K313"/>
  <c r="J313"/>
  <c r="I313"/>
  <c r="H313"/>
  <c r="G313"/>
  <c r="F313"/>
  <c r="H312"/>
  <c r="L311"/>
  <c r="K311"/>
  <c r="J311"/>
  <c r="I311"/>
  <c r="H311"/>
  <c r="G311"/>
  <c r="F311"/>
  <c r="L310"/>
  <c r="K310"/>
  <c r="J310"/>
  <c r="I310"/>
  <c r="H310"/>
  <c r="G310"/>
  <c r="F310"/>
  <c r="L309"/>
  <c r="K309"/>
  <c r="J309"/>
  <c r="I309"/>
  <c r="H309"/>
  <c r="G309"/>
  <c r="F309"/>
  <c r="L308"/>
  <c r="K308"/>
  <c r="J308"/>
  <c r="I308"/>
  <c r="H308"/>
  <c r="G308"/>
  <c r="F308"/>
  <c r="H307"/>
  <c r="L306"/>
  <c r="K306"/>
  <c r="J306"/>
  <c r="I306"/>
  <c r="H306"/>
  <c r="G306"/>
  <c r="F306"/>
  <c r="L305"/>
  <c r="K305"/>
  <c r="J305"/>
  <c r="I305"/>
  <c r="H305"/>
  <c r="G305"/>
  <c r="F305"/>
  <c r="L304"/>
  <c r="K304"/>
  <c r="J304"/>
  <c r="I304"/>
  <c r="H304"/>
  <c r="G304"/>
  <c r="F304"/>
  <c r="L303"/>
  <c r="K303"/>
  <c r="J303"/>
  <c r="I303"/>
  <c r="H303"/>
  <c r="G303"/>
  <c r="F303"/>
  <c r="L302"/>
  <c r="K302"/>
  <c r="J302"/>
  <c r="I302"/>
  <c r="H302"/>
  <c r="G302"/>
  <c r="F302"/>
  <c r="I301"/>
  <c r="G301"/>
  <c r="F301"/>
  <c r="H300"/>
  <c r="L299"/>
  <c r="K299"/>
  <c r="J299"/>
  <c r="I299"/>
  <c r="H299"/>
  <c r="G299"/>
  <c r="F299"/>
  <c r="H298"/>
  <c r="L297"/>
  <c r="K297"/>
  <c r="J297"/>
  <c r="I297"/>
  <c r="H297"/>
  <c r="G297"/>
  <c r="F297"/>
  <c r="H296"/>
  <c r="L295"/>
  <c r="L294" s="1"/>
  <c r="L293" s="1"/>
  <c r="L292" s="1"/>
  <c r="L291" s="1"/>
  <c r="L282" s="1"/>
  <c r="K295"/>
  <c r="J295"/>
  <c r="J294" s="1"/>
  <c r="J293" s="1"/>
  <c r="J292" s="1"/>
  <c r="J291" s="1"/>
  <c r="J282" s="1"/>
  <c r="I295"/>
  <c r="H295"/>
  <c r="H294" s="1"/>
  <c r="H293" s="1"/>
  <c r="H292" s="1"/>
  <c r="H291" s="1"/>
  <c r="H282" s="1"/>
  <c r="G295"/>
  <c r="F295"/>
  <c r="K294"/>
  <c r="I294"/>
  <c r="G294"/>
  <c r="F294"/>
  <c r="K293"/>
  <c r="I293"/>
  <c r="G293"/>
  <c r="F293"/>
  <c r="K292"/>
  <c r="I292"/>
  <c r="G292"/>
  <c r="F292"/>
  <c r="K291"/>
  <c r="I291"/>
  <c r="G291"/>
  <c r="F291"/>
  <c r="H290"/>
  <c r="L289"/>
  <c r="J289"/>
  <c r="H289"/>
  <c r="G289"/>
  <c r="H288"/>
  <c r="L287"/>
  <c r="K287"/>
  <c r="J287"/>
  <c r="I287"/>
  <c r="H287"/>
  <c r="G287"/>
  <c r="F287"/>
  <c r="L286"/>
  <c r="K286"/>
  <c r="J286"/>
  <c r="I286"/>
  <c r="H286"/>
  <c r="G286"/>
  <c r="F286"/>
  <c r="L285"/>
  <c r="K285"/>
  <c r="J285"/>
  <c r="I285"/>
  <c r="H285"/>
  <c r="G285"/>
  <c r="F285"/>
  <c r="L284"/>
  <c r="K284"/>
  <c r="J284"/>
  <c r="I284"/>
  <c r="H284"/>
  <c r="G284"/>
  <c r="F284"/>
  <c r="L283"/>
  <c r="K283"/>
  <c r="J283"/>
  <c r="I283"/>
  <c r="H283"/>
  <c r="G283"/>
  <c r="F283"/>
  <c r="K282"/>
  <c r="I282"/>
  <c r="G282"/>
  <c r="F282"/>
  <c r="H281"/>
  <c r="L280"/>
  <c r="K280"/>
  <c r="J280"/>
  <c r="I280"/>
  <c r="H280"/>
  <c r="G280"/>
  <c r="F280"/>
  <c r="L279"/>
  <c r="K279"/>
  <c r="J279"/>
  <c r="I279"/>
  <c r="H279"/>
  <c r="G279"/>
  <c r="F279"/>
  <c r="L278"/>
  <c r="I278" s="1"/>
  <c r="K278"/>
  <c r="J278"/>
  <c r="H278"/>
  <c r="G277"/>
  <c r="H275"/>
  <c r="J275" s="1"/>
  <c r="L275" s="1"/>
  <c r="H274"/>
  <c r="J274" s="1"/>
  <c r="L274" s="1"/>
  <c r="H273"/>
  <c r="J273" s="1"/>
  <c r="L273" s="1"/>
  <c r="H272"/>
  <c r="J272" s="1"/>
  <c r="L272" s="1"/>
  <c r="H271"/>
  <c r="J271" s="1"/>
  <c r="L271" s="1"/>
  <c r="H270"/>
  <c r="J270" s="1"/>
  <c r="L270" s="1"/>
  <c r="H269"/>
  <c r="J269" s="1"/>
  <c r="L269" s="1"/>
  <c r="H268"/>
  <c r="J268" s="1"/>
  <c r="L268" s="1"/>
  <c r="J267"/>
  <c r="L267" s="1"/>
  <c r="H267"/>
  <c r="H266"/>
  <c r="J266" s="1"/>
  <c r="L266" s="1"/>
  <c r="J265"/>
  <c r="L265" s="1"/>
  <c r="H265"/>
  <c r="F264"/>
  <c r="H264" s="1"/>
  <c r="J264" s="1"/>
  <c r="L264" s="1"/>
  <c r="F263"/>
  <c r="H263" s="1"/>
  <c r="J263" s="1"/>
  <c r="L263" s="1"/>
  <c r="H262"/>
  <c r="J262" s="1"/>
  <c r="L262" s="1"/>
  <c r="F262"/>
  <c r="F261"/>
  <c r="H261" s="1"/>
  <c r="J261" s="1"/>
  <c r="L261" s="1"/>
  <c r="H260"/>
  <c r="J260" s="1"/>
  <c r="L260" s="1"/>
  <c r="F260"/>
  <c r="L258"/>
  <c r="J258"/>
  <c r="H257"/>
  <c r="J257" s="1"/>
  <c r="L257" s="1"/>
  <c r="L252"/>
  <c r="L251" s="1"/>
  <c r="L250" s="1"/>
  <c r="L249" s="1"/>
  <c r="K252"/>
  <c r="J252"/>
  <c r="J251" s="1"/>
  <c r="J250" s="1"/>
  <c r="J249" s="1"/>
  <c r="I252"/>
  <c r="H252"/>
  <c r="H251" s="1"/>
  <c r="H250" s="1"/>
  <c r="H249" s="1"/>
  <c r="G252"/>
  <c r="F252"/>
  <c r="F251" s="1"/>
  <c r="F250" s="1"/>
  <c r="F249" s="1"/>
  <c r="K251"/>
  <c r="K250" s="1"/>
  <c r="K249" s="1"/>
  <c r="I251"/>
  <c r="I250" s="1"/>
  <c r="I249" s="1"/>
  <c r="G251"/>
  <c r="G250" s="1"/>
  <c r="G249" s="1"/>
  <c r="L247"/>
  <c r="L246" s="1"/>
  <c r="L245" s="1"/>
  <c r="L244" s="1"/>
  <c r="L243" s="1"/>
  <c r="K247"/>
  <c r="J247"/>
  <c r="J246" s="1"/>
  <c r="J245" s="1"/>
  <c r="J244" s="1"/>
  <c r="J243" s="1"/>
  <c r="I247"/>
  <c r="H247"/>
  <c r="H246" s="1"/>
  <c r="H245" s="1"/>
  <c r="H244" s="1"/>
  <c r="H243" s="1"/>
  <c r="G247"/>
  <c r="F247"/>
  <c r="F246" s="1"/>
  <c r="F245" s="1"/>
  <c r="F244" s="1"/>
  <c r="F243" s="1"/>
  <c r="K246"/>
  <c r="K245" s="1"/>
  <c r="K244" s="1"/>
  <c r="K243" s="1"/>
  <c r="I246"/>
  <c r="I245" s="1"/>
  <c r="I244" s="1"/>
  <c r="I243" s="1"/>
  <c r="G246"/>
  <c r="G245" s="1"/>
  <c r="G244" s="1"/>
  <c r="G243" s="1"/>
  <c r="J242"/>
  <c r="L242" s="1"/>
  <c r="H242"/>
  <c r="H241"/>
  <c r="J241" s="1"/>
  <c r="L241" s="1"/>
  <c r="J240"/>
  <c r="L240" s="1"/>
  <c r="H240"/>
  <c r="H239"/>
  <c r="J239" s="1"/>
  <c r="L239" s="1"/>
  <c r="J238"/>
  <c r="L238" s="1"/>
  <c r="H238"/>
  <c r="H237"/>
  <c r="J237" s="1"/>
  <c r="L237" s="1"/>
  <c r="J236"/>
  <c r="L236" s="1"/>
  <c r="H236"/>
  <c r="H235"/>
  <c r="J235" s="1"/>
  <c r="K234"/>
  <c r="K233" s="1"/>
  <c r="K229" s="1"/>
  <c r="K228" s="1"/>
  <c r="K222" s="1"/>
  <c r="I234"/>
  <c r="I233" s="1"/>
  <c r="I229" s="1"/>
  <c r="I228" s="1"/>
  <c r="I222" s="1"/>
  <c r="G234"/>
  <c r="G233" s="1"/>
  <c r="G229" s="1"/>
  <c r="G228" s="1"/>
  <c r="G222" s="1"/>
  <c r="F234"/>
  <c r="F233"/>
  <c r="J232"/>
  <c r="L232" s="1"/>
  <c r="H232"/>
  <c r="H231"/>
  <c r="J231" s="1"/>
  <c r="L231" s="1"/>
  <c r="J230"/>
  <c r="L230" s="1"/>
  <c r="H230"/>
  <c r="F229"/>
  <c r="F228" s="1"/>
  <c r="F222" s="1"/>
  <c r="H227"/>
  <c r="J227" s="1"/>
  <c r="L227" s="1"/>
  <c r="J226"/>
  <c r="L226" s="1"/>
  <c r="H226"/>
  <c r="H225"/>
  <c r="J225" s="1"/>
  <c r="L225" s="1"/>
  <c r="J224"/>
  <c r="L224" s="1"/>
  <c r="H224"/>
  <c r="L223"/>
  <c r="J223"/>
  <c r="J221"/>
  <c r="L221" s="1"/>
  <c r="H221"/>
  <c r="H220"/>
  <c r="J220" s="1"/>
  <c r="L220" s="1"/>
  <c r="J219"/>
  <c r="L219" s="1"/>
  <c r="H219"/>
  <c r="H218"/>
  <c r="J218" s="1"/>
  <c r="L218" s="1"/>
  <c r="J217"/>
  <c r="L217" s="1"/>
  <c r="H217"/>
  <c r="H216"/>
  <c r="J216" s="1"/>
  <c r="L216" s="1"/>
  <c r="J215"/>
  <c r="L215" s="1"/>
  <c r="H215"/>
  <c r="H214"/>
  <c r="J214" s="1"/>
  <c r="K213"/>
  <c r="K212" s="1"/>
  <c r="K207" s="1"/>
  <c r="I213"/>
  <c r="I212" s="1"/>
  <c r="I207" s="1"/>
  <c r="G213"/>
  <c r="G212" s="1"/>
  <c r="G207" s="1"/>
  <c r="F213"/>
  <c r="F212"/>
  <c r="F207" s="1"/>
  <c r="J211"/>
  <c r="L211" s="1"/>
  <c r="H211"/>
  <c r="H210"/>
  <c r="J210" s="1"/>
  <c r="L210" s="1"/>
  <c r="J209"/>
  <c r="L209" s="1"/>
  <c r="H209"/>
  <c r="H208"/>
  <c r="J208" s="1"/>
  <c r="H206"/>
  <c r="J206" s="1"/>
  <c r="L206" s="1"/>
  <c r="J205"/>
  <c r="L205" s="1"/>
  <c r="H205"/>
  <c r="H204"/>
  <c r="J204" s="1"/>
  <c r="L204" s="1"/>
  <c r="J203"/>
  <c r="L203" s="1"/>
  <c r="H203"/>
  <c r="H202"/>
  <c r="J202" s="1"/>
  <c r="L202" s="1"/>
  <c r="J201"/>
  <c r="L201" s="1"/>
  <c r="H201"/>
  <c r="H200"/>
  <c r="J200" s="1"/>
  <c r="F200"/>
  <c r="K199"/>
  <c r="I199"/>
  <c r="H199"/>
  <c r="H198" s="1"/>
  <c r="H197" s="1"/>
  <c r="H196" s="1"/>
  <c r="G199"/>
  <c r="F199"/>
  <c r="F198" s="1"/>
  <c r="F197" s="1"/>
  <c r="F196" s="1"/>
  <c r="K198"/>
  <c r="K197" s="1"/>
  <c r="K196" s="1"/>
  <c r="I198"/>
  <c r="I197" s="1"/>
  <c r="I196" s="1"/>
  <c r="G198"/>
  <c r="G197" s="1"/>
  <c r="G196" s="1"/>
  <c r="L192"/>
  <c r="L191" s="1"/>
  <c r="L190" s="1"/>
  <c r="L189" s="1"/>
  <c r="K192"/>
  <c r="J192"/>
  <c r="J191" s="1"/>
  <c r="J190" s="1"/>
  <c r="J189" s="1"/>
  <c r="I192"/>
  <c r="H192"/>
  <c r="H191" s="1"/>
  <c r="H190" s="1"/>
  <c r="H189" s="1"/>
  <c r="G192"/>
  <c r="F192"/>
  <c r="F191" s="1"/>
  <c r="F190" s="1"/>
  <c r="F189" s="1"/>
  <c r="K191"/>
  <c r="K190" s="1"/>
  <c r="K189" s="1"/>
  <c r="I191"/>
  <c r="I190" s="1"/>
  <c r="I189" s="1"/>
  <c r="G191"/>
  <c r="G190" s="1"/>
  <c r="G189" s="1"/>
  <c r="L187"/>
  <c r="K187"/>
  <c r="J187"/>
  <c r="I187"/>
  <c r="H187"/>
  <c r="G187"/>
  <c r="F187"/>
  <c r="L185"/>
  <c r="K185"/>
  <c r="J185"/>
  <c r="I185"/>
  <c r="H185"/>
  <c r="G185"/>
  <c r="F185"/>
  <c r="L183"/>
  <c r="K183"/>
  <c r="J183"/>
  <c r="I183"/>
  <c r="H183"/>
  <c r="G183"/>
  <c r="F183"/>
  <c r="L181"/>
  <c r="K181"/>
  <c r="J181"/>
  <c r="I181"/>
  <c r="H181"/>
  <c r="G181"/>
  <c r="F181"/>
  <c r="L179"/>
  <c r="K179"/>
  <c r="J179"/>
  <c r="I179"/>
  <c r="H179"/>
  <c r="G179"/>
  <c r="F179"/>
  <c r="L177"/>
  <c r="K177"/>
  <c r="K176" s="1"/>
  <c r="K175" s="1"/>
  <c r="K174" s="1"/>
  <c r="K173" s="1"/>
  <c r="J177"/>
  <c r="I177"/>
  <c r="I176" s="1"/>
  <c r="I175" s="1"/>
  <c r="I174" s="1"/>
  <c r="I173" s="1"/>
  <c r="H177"/>
  <c r="G177"/>
  <c r="G176" s="1"/>
  <c r="G175" s="1"/>
  <c r="G174" s="1"/>
  <c r="G173" s="1"/>
  <c r="F177"/>
  <c r="L176"/>
  <c r="L175" s="1"/>
  <c r="L174" s="1"/>
  <c r="L173" s="1"/>
  <c r="J176"/>
  <c r="J175" s="1"/>
  <c r="J174" s="1"/>
  <c r="J173" s="1"/>
  <c r="H176"/>
  <c r="H175" s="1"/>
  <c r="H174" s="1"/>
  <c r="H173" s="1"/>
  <c r="F176"/>
  <c r="F175" s="1"/>
  <c r="F174" s="1"/>
  <c r="F173" s="1"/>
  <c r="L171"/>
  <c r="L170" s="1"/>
  <c r="L169" s="1"/>
  <c r="K171"/>
  <c r="J171"/>
  <c r="J170" s="1"/>
  <c r="J169" s="1"/>
  <c r="I171"/>
  <c r="H171"/>
  <c r="H170" s="1"/>
  <c r="H169" s="1"/>
  <c r="G171"/>
  <c r="F171"/>
  <c r="F170" s="1"/>
  <c r="F169" s="1"/>
  <c r="K170"/>
  <c r="K169" s="1"/>
  <c r="I170"/>
  <c r="I169" s="1"/>
  <c r="G170"/>
  <c r="G169" s="1"/>
  <c r="L167"/>
  <c r="K167"/>
  <c r="K166" s="1"/>
  <c r="K165" s="1"/>
  <c r="K164" s="1"/>
  <c r="K163" s="1"/>
  <c r="K162" s="1"/>
  <c r="J167"/>
  <c r="I167"/>
  <c r="I166" s="1"/>
  <c r="I165" s="1"/>
  <c r="H167"/>
  <c r="G167"/>
  <c r="G166" s="1"/>
  <c r="G165" s="1"/>
  <c r="G164" s="1"/>
  <c r="G163" s="1"/>
  <c r="G162" s="1"/>
  <c r="F167"/>
  <c r="L166"/>
  <c r="L165" s="1"/>
  <c r="L164" s="1"/>
  <c r="L163" s="1"/>
  <c r="L162" s="1"/>
  <c r="J166"/>
  <c r="J165" s="1"/>
  <c r="J164" s="1"/>
  <c r="J163" s="1"/>
  <c r="J162" s="1"/>
  <c r="H166"/>
  <c r="H165" s="1"/>
  <c r="H164" s="1"/>
  <c r="H163" s="1"/>
  <c r="H162" s="1"/>
  <c r="F166"/>
  <c r="F165" s="1"/>
  <c r="F164" s="1"/>
  <c r="F163" s="1"/>
  <c r="F162" s="1"/>
  <c r="L160"/>
  <c r="K160"/>
  <c r="J160"/>
  <c r="I160"/>
  <c r="H160"/>
  <c r="G160"/>
  <c r="F160"/>
  <c r="L158"/>
  <c r="L157" s="1"/>
  <c r="K158"/>
  <c r="J158"/>
  <c r="J157" s="1"/>
  <c r="I158"/>
  <c r="H158"/>
  <c r="H157" s="1"/>
  <c r="G158"/>
  <c r="F158"/>
  <c r="F157" s="1"/>
  <c r="K157"/>
  <c r="I157"/>
  <c r="G157"/>
  <c r="L155"/>
  <c r="K155"/>
  <c r="J155"/>
  <c r="I155"/>
  <c r="H155"/>
  <c r="G155"/>
  <c r="F155"/>
  <c r="L153"/>
  <c r="K153"/>
  <c r="J153"/>
  <c r="I153"/>
  <c r="H153"/>
  <c r="G153"/>
  <c r="F153"/>
  <c r="L151"/>
  <c r="K151"/>
  <c r="J151"/>
  <c r="I151"/>
  <c r="H151"/>
  <c r="G151"/>
  <c r="F151"/>
  <c r="L149"/>
  <c r="K149"/>
  <c r="J149"/>
  <c r="I149"/>
  <c r="H149"/>
  <c r="G149"/>
  <c r="F149"/>
  <c r="L147"/>
  <c r="L146" s="1"/>
  <c r="L145" s="1"/>
  <c r="K147"/>
  <c r="J147"/>
  <c r="J146" s="1"/>
  <c r="J145" s="1"/>
  <c r="I147"/>
  <c r="H147"/>
  <c r="H146" s="1"/>
  <c r="H145" s="1"/>
  <c r="G147"/>
  <c r="F147"/>
  <c r="F146" s="1"/>
  <c r="F145" s="1"/>
  <c r="K146"/>
  <c r="K145" s="1"/>
  <c r="I146"/>
  <c r="I145" s="1"/>
  <c r="G146"/>
  <c r="G145" s="1"/>
  <c r="L143"/>
  <c r="K143"/>
  <c r="K142" s="1"/>
  <c r="K141" s="1"/>
  <c r="K140" s="1"/>
  <c r="J143"/>
  <c r="I143"/>
  <c r="I142" s="1"/>
  <c r="I141" s="1"/>
  <c r="H143"/>
  <c r="G143"/>
  <c r="G142" s="1"/>
  <c r="G141" s="1"/>
  <c r="G140" s="1"/>
  <c r="F143"/>
  <c r="L142"/>
  <c r="L141" s="1"/>
  <c r="L140" s="1"/>
  <c r="J142"/>
  <c r="J141" s="1"/>
  <c r="J140" s="1"/>
  <c r="H142"/>
  <c r="H141" s="1"/>
  <c r="H140" s="1"/>
  <c r="F142"/>
  <c r="F141" s="1"/>
  <c r="F140" s="1"/>
  <c r="L138"/>
  <c r="K138"/>
  <c r="J138"/>
  <c r="I138"/>
  <c r="H138"/>
  <c r="G138"/>
  <c r="F138"/>
  <c r="L136"/>
  <c r="L135" s="1"/>
  <c r="K136"/>
  <c r="J136"/>
  <c r="J135" s="1"/>
  <c r="I136"/>
  <c r="H136"/>
  <c r="H135" s="1"/>
  <c r="G136"/>
  <c r="F136"/>
  <c r="F135" s="1"/>
  <c r="K135"/>
  <c r="I135"/>
  <c r="G135"/>
  <c r="L133"/>
  <c r="L132" s="1"/>
  <c r="L131" s="1"/>
  <c r="L130" s="1"/>
  <c r="L84" s="1"/>
  <c r="K133"/>
  <c r="J133"/>
  <c r="J132" s="1"/>
  <c r="J131" s="1"/>
  <c r="J130" s="1"/>
  <c r="J84" s="1"/>
  <c r="I133"/>
  <c r="H133"/>
  <c r="H132" s="1"/>
  <c r="H131" s="1"/>
  <c r="H130" s="1"/>
  <c r="H84" s="1"/>
  <c r="G133"/>
  <c r="F133"/>
  <c r="F132" s="1"/>
  <c r="F131" s="1"/>
  <c r="F130" s="1"/>
  <c r="F84" s="1"/>
  <c r="F36" s="1"/>
  <c r="K132"/>
  <c r="K131" s="1"/>
  <c r="K130" s="1"/>
  <c r="K84" s="1"/>
  <c r="K36" s="1"/>
  <c r="I132"/>
  <c r="I131" s="1"/>
  <c r="G132"/>
  <c r="G131" s="1"/>
  <c r="G130" s="1"/>
  <c r="G84" s="1"/>
  <c r="G36" s="1"/>
  <c r="G604" s="1"/>
  <c r="L128"/>
  <c r="K128"/>
  <c r="J128"/>
  <c r="I128"/>
  <c r="H128"/>
  <c r="G128"/>
  <c r="F128"/>
  <c r="L127"/>
  <c r="K127"/>
  <c r="J127"/>
  <c r="I127"/>
  <c r="H127"/>
  <c r="G127"/>
  <c r="F127"/>
  <c r="L126"/>
  <c r="K126"/>
  <c r="J126"/>
  <c r="I126"/>
  <c r="H126"/>
  <c r="G126"/>
  <c r="F126"/>
  <c r="L125"/>
  <c r="K125"/>
  <c r="J125"/>
  <c r="I125"/>
  <c r="H125"/>
  <c r="G125"/>
  <c r="F125"/>
  <c r="L123"/>
  <c r="K123"/>
  <c r="J123"/>
  <c r="I123"/>
  <c r="H123"/>
  <c r="G123"/>
  <c r="F123"/>
  <c r="L121"/>
  <c r="K121"/>
  <c r="J121"/>
  <c r="I121"/>
  <c r="H121"/>
  <c r="G121"/>
  <c r="F121"/>
  <c r="L119"/>
  <c r="K119"/>
  <c r="J119"/>
  <c r="I119"/>
  <c r="H119"/>
  <c r="G119"/>
  <c r="F119"/>
  <c r="L117"/>
  <c r="K117"/>
  <c r="J117"/>
  <c r="I117"/>
  <c r="H117"/>
  <c r="G117"/>
  <c r="F117"/>
  <c r="L115"/>
  <c r="K115"/>
  <c r="J115"/>
  <c r="I115"/>
  <c r="H115"/>
  <c r="G115"/>
  <c r="F115"/>
  <c r="L113"/>
  <c r="K113"/>
  <c r="J113"/>
  <c r="I113"/>
  <c r="H113"/>
  <c r="G113"/>
  <c r="F113"/>
  <c r="L111"/>
  <c r="K111"/>
  <c r="J111"/>
  <c r="I111"/>
  <c r="H111"/>
  <c r="G111"/>
  <c r="F111"/>
  <c r="L109"/>
  <c r="K109"/>
  <c r="J109"/>
  <c r="I109"/>
  <c r="H109"/>
  <c r="G109"/>
  <c r="F109"/>
  <c r="L107"/>
  <c r="K107"/>
  <c r="J107"/>
  <c r="I107"/>
  <c r="H107"/>
  <c r="G107"/>
  <c r="F107"/>
  <c r="L106"/>
  <c r="K106"/>
  <c r="J106"/>
  <c r="I106"/>
  <c r="H106"/>
  <c r="G106"/>
  <c r="F106"/>
  <c r="L105"/>
  <c r="K105"/>
  <c r="J105"/>
  <c r="I105"/>
  <c r="H105"/>
  <c r="G105"/>
  <c r="F105"/>
  <c r="L104"/>
  <c r="K104"/>
  <c r="J104"/>
  <c r="I104"/>
  <c r="H104"/>
  <c r="G104"/>
  <c r="F104"/>
  <c r="L103"/>
  <c r="K103"/>
  <c r="J103"/>
  <c r="I103"/>
  <c r="H103"/>
  <c r="G103"/>
  <c r="F103"/>
  <c r="L101"/>
  <c r="K101"/>
  <c r="J101"/>
  <c r="I101"/>
  <c r="H101"/>
  <c r="G101"/>
  <c r="F101"/>
  <c r="L99"/>
  <c r="K99"/>
  <c r="J99"/>
  <c r="I99"/>
  <c r="H99"/>
  <c r="G99"/>
  <c r="F99"/>
  <c r="L97"/>
  <c r="K97"/>
  <c r="J97"/>
  <c r="I97"/>
  <c r="H97"/>
  <c r="G97"/>
  <c r="F97"/>
  <c r="L95"/>
  <c r="K95"/>
  <c r="J95"/>
  <c r="I95"/>
  <c r="H95"/>
  <c r="G95"/>
  <c r="F95"/>
  <c r="L94"/>
  <c r="K94"/>
  <c r="J94"/>
  <c r="I94"/>
  <c r="H94"/>
  <c r="G94"/>
  <c r="F94"/>
  <c r="L93"/>
  <c r="K93"/>
  <c r="J93"/>
  <c r="I93"/>
  <c r="H93"/>
  <c r="G93"/>
  <c r="F93"/>
  <c r="L92"/>
  <c r="K92"/>
  <c r="J92"/>
  <c r="I92"/>
  <c r="H92"/>
  <c r="G92"/>
  <c r="F92"/>
  <c r="L91"/>
  <c r="K91"/>
  <c r="J91"/>
  <c r="I91"/>
  <c r="H91"/>
  <c r="G91"/>
  <c r="F91"/>
  <c r="L89"/>
  <c r="K89"/>
  <c r="J89"/>
  <c r="I89"/>
  <c r="H89"/>
  <c r="G89"/>
  <c r="F89"/>
  <c r="L88"/>
  <c r="K88"/>
  <c r="J88"/>
  <c r="I88"/>
  <c r="H88"/>
  <c r="G88"/>
  <c r="F88"/>
  <c r="L87"/>
  <c r="K87"/>
  <c r="J87"/>
  <c r="I87"/>
  <c r="H87"/>
  <c r="G87"/>
  <c r="F87"/>
  <c r="L86"/>
  <c r="K86"/>
  <c r="J86"/>
  <c r="I86"/>
  <c r="H86"/>
  <c r="G86"/>
  <c r="F86"/>
  <c r="L85"/>
  <c r="K85"/>
  <c r="J85"/>
  <c r="I85"/>
  <c r="H85"/>
  <c r="G85"/>
  <c r="F85"/>
  <c r="H83"/>
  <c r="J83" s="1"/>
  <c r="L83" s="1"/>
  <c r="H82"/>
  <c r="J82" s="1"/>
  <c r="K81"/>
  <c r="I81"/>
  <c r="H81"/>
  <c r="G81"/>
  <c r="F81"/>
  <c r="H80"/>
  <c r="J80" s="1"/>
  <c r="L80" s="1"/>
  <c r="H79"/>
  <c r="J79" s="1"/>
  <c r="K78"/>
  <c r="I78"/>
  <c r="H78"/>
  <c r="G78"/>
  <c r="F78"/>
  <c r="K77"/>
  <c r="I77"/>
  <c r="H77"/>
  <c r="G77"/>
  <c r="F77"/>
  <c r="K76"/>
  <c r="I76"/>
  <c r="H76"/>
  <c r="G76"/>
  <c r="F76"/>
  <c r="L74"/>
  <c r="K74"/>
  <c r="J74"/>
  <c r="I74"/>
  <c r="H74"/>
  <c r="G74"/>
  <c r="F74"/>
  <c r="L73"/>
  <c r="K73"/>
  <c r="J73"/>
  <c r="I73"/>
  <c r="H73"/>
  <c r="G73"/>
  <c r="F73"/>
  <c r="L72"/>
  <c r="K72"/>
  <c r="J72"/>
  <c r="I72"/>
  <c r="H72"/>
  <c r="G72"/>
  <c r="F72"/>
  <c r="H71"/>
  <c r="J71" s="1"/>
  <c r="L71" s="1"/>
  <c r="H70"/>
  <c r="J70" s="1"/>
  <c r="L70" s="1"/>
  <c r="H69"/>
  <c r="J69" s="1"/>
  <c r="L69" s="1"/>
  <c r="H68"/>
  <c r="J68" s="1"/>
  <c r="L68" s="1"/>
  <c r="H67"/>
  <c r="J67" s="1"/>
  <c r="L67" s="1"/>
  <c r="H66"/>
  <c r="J66" s="1"/>
  <c r="L66" s="1"/>
  <c r="H65"/>
  <c r="J65" s="1"/>
  <c r="K64"/>
  <c r="I64"/>
  <c r="H64"/>
  <c r="G64"/>
  <c r="F64"/>
  <c r="H63"/>
  <c r="J63" s="1"/>
  <c r="L63" s="1"/>
  <c r="H62"/>
  <c r="J62" s="1"/>
  <c r="L62" s="1"/>
  <c r="H61"/>
  <c r="J61" s="1"/>
  <c r="L61" s="1"/>
  <c r="H60"/>
  <c r="J60" s="1"/>
  <c r="K59"/>
  <c r="I59"/>
  <c r="H59"/>
  <c r="G59"/>
  <c r="F59"/>
  <c r="K58"/>
  <c r="I58"/>
  <c r="H58"/>
  <c r="G58"/>
  <c r="F58"/>
  <c r="H57"/>
  <c r="J57" s="1"/>
  <c r="L57" s="1"/>
  <c r="H56"/>
  <c r="J56" s="1"/>
  <c r="K55"/>
  <c r="I55"/>
  <c r="H55"/>
  <c r="G55"/>
  <c r="F55"/>
  <c r="H54"/>
  <c r="J54" s="1"/>
  <c r="L54" s="1"/>
  <c r="H53"/>
  <c r="J53" s="1"/>
  <c r="K52"/>
  <c r="I52"/>
  <c r="H52"/>
  <c r="G52"/>
  <c r="F52"/>
  <c r="H51"/>
  <c r="J51" s="1"/>
  <c r="L51" s="1"/>
  <c r="H50"/>
  <c r="J50" s="1"/>
  <c r="K49"/>
  <c r="I49"/>
  <c r="H49"/>
  <c r="G49"/>
  <c r="F49"/>
  <c r="K48"/>
  <c r="I48"/>
  <c r="H48"/>
  <c r="G48"/>
  <c r="F48"/>
  <c r="H47"/>
  <c r="J47" s="1"/>
  <c r="L47" s="1"/>
  <c r="J46"/>
  <c r="L46" s="1"/>
  <c r="H46"/>
  <c r="H45"/>
  <c r="J45" s="1"/>
  <c r="K44"/>
  <c r="I44"/>
  <c r="H44"/>
  <c r="G44"/>
  <c r="F44"/>
  <c r="K43"/>
  <c r="I43"/>
  <c r="H43"/>
  <c r="G43"/>
  <c r="F43"/>
  <c r="K42"/>
  <c r="I42"/>
  <c r="H42"/>
  <c r="G42"/>
  <c r="F42"/>
  <c r="H41"/>
  <c r="J41" s="1"/>
  <c r="L41" s="1"/>
  <c r="H40"/>
  <c r="J40" s="1"/>
  <c r="L40" s="1"/>
  <c r="J39"/>
  <c r="L39" s="1"/>
  <c r="H39"/>
  <c r="H38"/>
  <c r="J38" s="1"/>
  <c r="K37"/>
  <c r="I37"/>
  <c r="H37"/>
  <c r="G37"/>
  <c r="F37"/>
  <c r="H34"/>
  <c r="J34" s="1"/>
  <c r="L34" s="1"/>
  <c r="H33"/>
  <c r="J33" s="1"/>
  <c r="L33" s="1"/>
  <c r="H32"/>
  <c r="J32" s="1"/>
  <c r="L32" s="1"/>
  <c r="H31"/>
  <c r="J31" s="1"/>
  <c r="L31" s="1"/>
  <c r="H30"/>
  <c r="J30" s="1"/>
  <c r="L30" s="1"/>
  <c r="H29"/>
  <c r="J29" s="1"/>
  <c r="L29" s="1"/>
  <c r="H28"/>
  <c r="J28" s="1"/>
  <c r="L28" s="1"/>
  <c r="J27"/>
  <c r="L27" s="1"/>
  <c r="H27"/>
  <c r="H26"/>
  <c r="J26" s="1"/>
  <c r="L26" s="1"/>
  <c r="J25"/>
  <c r="L25" s="1"/>
  <c r="H25"/>
  <c r="H24"/>
  <c r="J24" s="1"/>
  <c r="L24" s="1"/>
  <c r="J23"/>
  <c r="L23" s="1"/>
  <c r="H23"/>
  <c r="H22"/>
  <c r="J22" s="1"/>
  <c r="L22" s="1"/>
  <c r="J21"/>
  <c r="L21" s="1"/>
  <c r="H21"/>
  <c r="F20"/>
  <c r="H20" s="1"/>
  <c r="J20" s="1"/>
  <c r="L20" s="1"/>
  <c r="H19"/>
  <c r="J19" s="1"/>
  <c r="L19" s="1"/>
  <c r="H18"/>
  <c r="J18" s="1"/>
  <c r="L18" s="1"/>
  <c r="J17"/>
  <c r="L17" s="1"/>
  <c r="H17"/>
  <c r="H16"/>
  <c r="J16" s="1"/>
  <c r="L16" s="1"/>
  <c r="J15"/>
  <c r="L15" s="1"/>
  <c r="H15"/>
  <c r="H14"/>
  <c r="J14" s="1"/>
  <c r="L14" s="1"/>
  <c r="F13"/>
  <c r="H13" s="1"/>
  <c r="J13" s="1"/>
  <c r="L13" s="1"/>
  <c r="F12"/>
  <c r="H12" s="1"/>
  <c r="J12" s="1"/>
  <c r="L12" s="1"/>
  <c r="F11"/>
  <c r="H11" s="1"/>
  <c r="J11" s="1"/>
  <c r="L11" s="1"/>
  <c r="F10"/>
  <c r="L277" l="1"/>
  <c r="J327"/>
  <c r="J301" s="1"/>
  <c r="K327"/>
  <c r="K301" s="1"/>
  <c r="K277" s="1"/>
  <c r="K604" s="1"/>
  <c r="J277"/>
  <c r="L38"/>
  <c r="J44"/>
  <c r="J43" s="1"/>
  <c r="L45"/>
  <c r="L44" s="1"/>
  <c r="L43" s="1"/>
  <c r="L50"/>
  <c r="L49" s="1"/>
  <c r="J49"/>
  <c r="L56"/>
  <c r="L55" s="1"/>
  <c r="J55"/>
  <c r="L60"/>
  <c r="L79"/>
  <c r="L200"/>
  <c r="L199" s="1"/>
  <c r="L198" s="1"/>
  <c r="L197" s="1"/>
  <c r="L196" s="1"/>
  <c r="J199"/>
  <c r="J198" s="1"/>
  <c r="J197" s="1"/>
  <c r="J196" s="1"/>
  <c r="L208"/>
  <c r="J234"/>
  <c r="J233" s="1"/>
  <c r="J229" s="1"/>
  <c r="J228" s="1"/>
  <c r="J222" s="1"/>
  <c r="L235"/>
  <c r="L234" s="1"/>
  <c r="L233" s="1"/>
  <c r="J52"/>
  <c r="L53"/>
  <c r="L52" s="1"/>
  <c r="J64"/>
  <c r="J59" s="1"/>
  <c r="J58" s="1"/>
  <c r="L65"/>
  <c r="L64" s="1"/>
  <c r="J81"/>
  <c r="J78" s="1"/>
  <c r="J77" s="1"/>
  <c r="J76" s="1"/>
  <c r="L82"/>
  <c r="L81" s="1"/>
  <c r="J213"/>
  <c r="J212" s="1"/>
  <c r="J207" s="1"/>
  <c r="L214"/>
  <c r="L213" s="1"/>
  <c r="L212" s="1"/>
  <c r="H10"/>
  <c r="I140"/>
  <c r="I130" s="1"/>
  <c r="I84" s="1"/>
  <c r="I36" s="1"/>
  <c r="I604" s="1"/>
  <c r="I164"/>
  <c r="I163" s="1"/>
  <c r="I162" s="1"/>
  <c r="L229"/>
  <c r="L228" s="1"/>
  <c r="L222" s="1"/>
  <c r="J373"/>
  <c r="H372"/>
  <c r="H363" s="1"/>
  <c r="H362" s="1"/>
  <c r="H361" s="1"/>
  <c r="H355" s="1"/>
  <c r="L389"/>
  <c r="J387"/>
  <c r="J386" s="1"/>
  <c r="J385" s="1"/>
  <c r="J397"/>
  <c r="J396" s="1"/>
  <c r="L398"/>
  <c r="L397" s="1"/>
  <c r="L396" s="1"/>
  <c r="H395"/>
  <c r="H394" s="1"/>
  <c r="J402"/>
  <c r="L402" s="1"/>
  <c r="J420"/>
  <c r="L420" s="1"/>
  <c r="H408"/>
  <c r="H407" s="1"/>
  <c r="H406" s="1"/>
  <c r="J459"/>
  <c r="L459" s="1"/>
  <c r="H453"/>
  <c r="H452" s="1"/>
  <c r="L500"/>
  <c r="L499" s="1"/>
  <c r="L498" s="1"/>
  <c r="J499"/>
  <c r="J498" s="1"/>
  <c r="L510"/>
  <c r="L509" s="1"/>
  <c r="L508" s="1"/>
  <c r="J509"/>
  <c r="J508" s="1"/>
  <c r="J532"/>
  <c r="J531" s="1"/>
  <c r="J530" s="1"/>
  <c r="J529" s="1"/>
  <c r="J528" s="1"/>
  <c r="L533"/>
  <c r="L532" s="1"/>
  <c r="L531" s="1"/>
  <c r="L530" s="1"/>
  <c r="L529" s="1"/>
  <c r="L528" s="1"/>
  <c r="F278"/>
  <c r="F277" s="1"/>
  <c r="F604" s="1"/>
  <c r="I277"/>
  <c r="L356"/>
  <c r="J365"/>
  <c r="J364" s="1"/>
  <c r="L365"/>
  <c r="L364" s="1"/>
  <c r="J409"/>
  <c r="J408" s="1"/>
  <c r="J407" s="1"/>
  <c r="J406" s="1"/>
  <c r="L410"/>
  <c r="L409" s="1"/>
  <c r="L408" s="1"/>
  <c r="L407" s="1"/>
  <c r="L406" s="1"/>
  <c r="L443"/>
  <c r="J445"/>
  <c r="L445" s="1"/>
  <c r="H442"/>
  <c r="H441" s="1"/>
  <c r="H440" s="1"/>
  <c r="H439" s="1"/>
  <c r="J448"/>
  <c r="L449"/>
  <c r="L448" s="1"/>
  <c r="J456"/>
  <c r="J455" s="1"/>
  <c r="J454" s="1"/>
  <c r="J453" s="1"/>
  <c r="J452" s="1"/>
  <c r="L457"/>
  <c r="L456" s="1"/>
  <c r="L455" s="1"/>
  <c r="L454" s="1"/>
  <c r="L453" s="1"/>
  <c r="L452" s="1"/>
  <c r="L473"/>
  <c r="L490"/>
  <c r="H207"/>
  <c r="H213"/>
  <c r="H212" s="1"/>
  <c r="H234"/>
  <c r="H233" s="1"/>
  <c r="H229" s="1"/>
  <c r="H228" s="1"/>
  <c r="H222" s="1"/>
  <c r="H256"/>
  <c r="H330"/>
  <c r="H329" s="1"/>
  <c r="H328" s="1"/>
  <c r="H327" s="1"/>
  <c r="H301" s="1"/>
  <c r="H277" s="1"/>
  <c r="L387"/>
  <c r="L386" s="1"/>
  <c r="L385" s="1"/>
  <c r="H482"/>
  <c r="L442" l="1"/>
  <c r="L441" s="1"/>
  <c r="L440" s="1"/>
  <c r="L439" s="1"/>
  <c r="J497"/>
  <c r="J489" s="1"/>
  <c r="L395"/>
  <c r="L394" s="1"/>
  <c r="L78"/>
  <c r="L77" s="1"/>
  <c r="L76" s="1"/>
  <c r="L59"/>
  <c r="L58" s="1"/>
  <c r="L48"/>
  <c r="H478"/>
  <c r="J482"/>
  <c r="L482" s="1"/>
  <c r="J256"/>
  <c r="L256" s="1"/>
  <c r="H255"/>
  <c r="L373"/>
  <c r="L372" s="1"/>
  <c r="J372"/>
  <c r="J363" s="1"/>
  <c r="J10"/>
  <c r="J442"/>
  <c r="J441" s="1"/>
  <c r="J440" s="1"/>
  <c r="J439" s="1"/>
  <c r="L363"/>
  <c r="L497"/>
  <c r="L489" s="1"/>
  <c r="H393"/>
  <c r="J395"/>
  <c r="J394" s="1"/>
  <c r="L207"/>
  <c r="J48"/>
  <c r="J42" s="1"/>
  <c r="J37" s="1"/>
  <c r="L42"/>
  <c r="L37" s="1"/>
  <c r="L362" l="1"/>
  <c r="L361" s="1"/>
  <c r="L355" s="1"/>
  <c r="T604"/>
  <c r="J362"/>
  <c r="J361" s="1"/>
  <c r="J355" s="1"/>
  <c r="R604"/>
  <c r="J255"/>
  <c r="L255" s="1"/>
  <c r="H254"/>
  <c r="L10"/>
  <c r="J478"/>
  <c r="L478" s="1"/>
  <c r="H477"/>
  <c r="J393"/>
  <c r="L393"/>
  <c r="J477" l="1"/>
  <c r="H472"/>
  <c r="H471" s="1"/>
  <c r="H470" s="1"/>
  <c r="H392" s="1"/>
  <c r="J254"/>
  <c r="H36"/>
  <c r="H604" s="1"/>
  <c r="L254" l="1"/>
  <c r="L36" s="1"/>
  <c r="J36"/>
  <c r="L477"/>
  <c r="L472" s="1"/>
  <c r="L471" s="1"/>
  <c r="L470" s="1"/>
  <c r="L392" s="1"/>
  <c r="J472"/>
  <c r="J471" s="1"/>
  <c r="J470" s="1"/>
  <c r="J392" s="1"/>
  <c r="L604" l="1"/>
  <c r="J604"/>
  <c r="H284" i="1" l="1"/>
  <c r="F284"/>
  <c r="H285"/>
  <c r="F285"/>
  <c r="F534"/>
  <c r="H535"/>
  <c r="H534" s="1"/>
  <c r="F535"/>
  <c r="H85" l="1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84"/>
  <c r="H224"/>
  <c r="H225"/>
  <c r="H226"/>
  <c r="H227"/>
  <c r="H228"/>
  <c r="H229"/>
  <c r="H230"/>
  <c r="H231"/>
  <c r="H232"/>
  <c r="H233"/>
  <c r="H223"/>
  <c r="H235"/>
  <c r="H236"/>
  <c r="H237"/>
  <c r="H238"/>
  <c r="H234"/>
  <c r="H215"/>
  <c r="H216"/>
  <c r="H217"/>
  <c r="H218"/>
  <c r="H219"/>
  <c r="H220"/>
  <c r="H221"/>
  <c r="H222"/>
  <c r="H214"/>
  <c r="H211"/>
  <c r="H212"/>
  <c r="H210"/>
  <c r="H204"/>
  <c r="H205"/>
  <c r="H206"/>
  <c r="H207"/>
  <c r="H203"/>
  <c r="H195"/>
  <c r="H196"/>
  <c r="H197"/>
  <c r="H198"/>
  <c r="H199"/>
  <c r="H200"/>
  <c r="H201"/>
  <c r="H194"/>
  <c r="H181"/>
  <c r="H182"/>
  <c r="H183"/>
  <c r="H184"/>
  <c r="H185"/>
  <c r="H186"/>
  <c r="H180"/>
  <c r="G179"/>
  <c r="H179"/>
  <c r="G178"/>
  <c r="H178"/>
  <c r="G177"/>
  <c r="H177"/>
  <c r="G176"/>
  <c r="H176"/>
  <c r="H189"/>
  <c r="H190"/>
  <c r="H191"/>
  <c r="H188"/>
  <c r="G213"/>
  <c r="H213"/>
  <c r="G209"/>
  <c r="H209"/>
  <c r="G208"/>
  <c r="H208"/>
  <c r="H202" s="1"/>
  <c r="F208"/>
  <c r="G202"/>
  <c r="G193"/>
  <c r="H193"/>
  <c r="G192"/>
  <c r="H192"/>
  <c r="G187"/>
  <c r="H83"/>
  <c r="H81" s="1"/>
  <c r="H78" s="1"/>
  <c r="H77" s="1"/>
  <c r="H76" s="1"/>
  <c r="H82"/>
  <c r="H80"/>
  <c r="H79"/>
  <c r="G81"/>
  <c r="G78"/>
  <c r="G77"/>
  <c r="G76"/>
  <c r="H61"/>
  <c r="H62"/>
  <c r="H63"/>
  <c r="H64"/>
  <c r="H65"/>
  <c r="H66"/>
  <c r="H67"/>
  <c r="H68"/>
  <c r="H69"/>
  <c r="H70"/>
  <c r="H71"/>
  <c r="H72"/>
  <c r="H73"/>
  <c r="H74"/>
  <c r="H75"/>
  <c r="H60"/>
  <c r="G59"/>
  <c r="H59"/>
  <c r="G58"/>
  <c r="H58"/>
  <c r="H57"/>
  <c r="H55" s="1"/>
  <c r="H56"/>
  <c r="H54"/>
  <c r="H52" s="1"/>
  <c r="H53"/>
  <c r="H51"/>
  <c r="H50"/>
  <c r="H46"/>
  <c r="H47"/>
  <c r="H45"/>
  <c r="H44" s="1"/>
  <c r="H43" s="1"/>
  <c r="F214"/>
  <c r="F213" s="1"/>
  <c r="F209" s="1"/>
  <c r="H39"/>
  <c r="H40"/>
  <c r="H41"/>
  <c r="H38"/>
  <c r="G44"/>
  <c r="G43"/>
  <c r="F179"/>
  <c r="F81"/>
  <c r="F78" s="1"/>
  <c r="F77" s="1"/>
  <c r="F76" s="1"/>
  <c r="G55"/>
  <c r="G52"/>
  <c r="G49"/>
  <c r="G48"/>
  <c r="G42" s="1"/>
  <c r="G37" s="1"/>
  <c r="G36" s="1"/>
  <c r="F55"/>
  <c r="F52"/>
  <c r="F49"/>
  <c r="G362"/>
  <c r="G361"/>
  <c r="G360" s="1"/>
  <c r="F353"/>
  <c r="F352" s="1"/>
  <c r="H357"/>
  <c r="H356"/>
  <c r="F344"/>
  <c r="H187" l="1"/>
  <c r="H49"/>
  <c r="H48" s="1"/>
  <c r="H42" s="1"/>
  <c r="H37" s="1"/>
  <c r="H14" l="1"/>
  <c r="H15"/>
  <c r="H16"/>
  <c r="H17"/>
  <c r="H18"/>
  <c r="H19"/>
  <c r="H21"/>
  <c r="H22"/>
  <c r="H23"/>
  <c r="H24"/>
  <c r="H25"/>
  <c r="H26"/>
  <c r="H27"/>
  <c r="H28"/>
  <c r="H29"/>
  <c r="H30"/>
  <c r="H31"/>
  <c r="H32"/>
  <c r="H33"/>
  <c r="H34"/>
  <c r="H473"/>
  <c r="H474"/>
  <c r="H475"/>
  <c r="H476"/>
  <c r="H482"/>
  <c r="H483"/>
  <c r="H486"/>
  <c r="H487"/>
  <c r="H493"/>
  <c r="H494"/>
  <c r="H498"/>
  <c r="H499"/>
  <c r="H500"/>
  <c r="H501"/>
  <c r="H502"/>
  <c r="H503"/>
  <c r="H505"/>
  <c r="H506"/>
  <c r="H575"/>
  <c r="H576"/>
  <c r="H577"/>
  <c r="H578"/>
  <c r="H579"/>
  <c r="H580"/>
  <c r="H581"/>
  <c r="H245"/>
  <c r="H246"/>
  <c r="H247"/>
  <c r="H248"/>
  <c r="H249"/>
  <c r="H250"/>
  <c r="H251"/>
  <c r="H252"/>
  <c r="H253"/>
  <c r="H254"/>
  <c r="H255"/>
  <c r="H430"/>
  <c r="H431"/>
  <c r="H429"/>
  <c r="H467"/>
  <c r="H466"/>
  <c r="H464"/>
  <c r="H463"/>
  <c r="H461"/>
  <c r="H460"/>
  <c r="H454"/>
  <c r="H455"/>
  <c r="H456"/>
  <c r="H453"/>
  <c r="H438"/>
  <c r="H442"/>
  <c r="H443"/>
  <c r="H444"/>
  <c r="H446"/>
  <c r="H447"/>
  <c r="H448"/>
  <c r="H449"/>
  <c r="H437"/>
  <c r="H424"/>
  <c r="H426"/>
  <c r="H427"/>
  <c r="H423"/>
  <c r="H391"/>
  <c r="H392"/>
  <c r="H393"/>
  <c r="H394"/>
  <c r="H395"/>
  <c r="H396"/>
  <c r="H397"/>
  <c r="H398"/>
  <c r="H399"/>
  <c r="H401"/>
  <c r="H402"/>
  <c r="H406"/>
  <c r="H407"/>
  <c r="H408"/>
  <c r="H413"/>
  <c r="H414"/>
  <c r="H415"/>
  <c r="H416"/>
  <c r="H417"/>
  <c r="H418"/>
  <c r="H390"/>
  <c r="H379"/>
  <c r="H380"/>
  <c r="H381"/>
  <c r="H384"/>
  <c r="H385"/>
  <c r="H378"/>
  <c r="G465"/>
  <c r="H465"/>
  <c r="F465"/>
  <c r="G462"/>
  <c r="H462"/>
  <c r="F462"/>
  <c r="G459"/>
  <c r="H459"/>
  <c r="F459"/>
  <c r="G436"/>
  <c r="G435" s="1"/>
  <c r="G434" s="1"/>
  <c r="G433" s="1"/>
  <c r="G432" s="1"/>
  <c r="H436"/>
  <c r="H435" s="1"/>
  <c r="H434" s="1"/>
  <c r="F445"/>
  <c r="H445" s="1"/>
  <c r="F441"/>
  <c r="H441" s="1"/>
  <c r="F436"/>
  <c r="F435" s="1"/>
  <c r="F434" s="1"/>
  <c r="G428"/>
  <c r="H428"/>
  <c r="G422"/>
  <c r="G421"/>
  <c r="G420" s="1"/>
  <c r="G419" s="1"/>
  <c r="F412"/>
  <c r="F411" s="1"/>
  <c r="F410" s="1"/>
  <c r="F409" s="1"/>
  <c r="H409" s="1"/>
  <c r="F400"/>
  <c r="H400" s="1"/>
  <c r="G389"/>
  <c r="H389"/>
  <c r="G388"/>
  <c r="G387"/>
  <c r="G386" s="1"/>
  <c r="F383"/>
  <c r="H383" s="1"/>
  <c r="F377"/>
  <c r="F376" s="1"/>
  <c r="G377"/>
  <c r="G376" s="1"/>
  <c r="G375" s="1"/>
  <c r="G374" s="1"/>
  <c r="H377"/>
  <c r="H376" s="1"/>
  <c r="G299"/>
  <c r="G298" s="1"/>
  <c r="G297" s="1"/>
  <c r="G296" s="1"/>
  <c r="G281" s="1"/>
  <c r="G269"/>
  <c r="G266" s="1"/>
  <c r="G265" s="1"/>
  <c r="G264" s="1"/>
  <c r="G263" s="1"/>
  <c r="G262" s="1"/>
  <c r="H261"/>
  <c r="H268"/>
  <c r="H270"/>
  <c r="H276"/>
  <c r="H278"/>
  <c r="H280"/>
  <c r="H287"/>
  <c r="H292"/>
  <c r="H295"/>
  <c r="H300"/>
  <c r="H301"/>
  <c r="H306"/>
  <c r="H312"/>
  <c r="H314"/>
  <c r="H316"/>
  <c r="H318"/>
  <c r="H320"/>
  <c r="H325"/>
  <c r="H331"/>
  <c r="H332"/>
  <c r="H333"/>
  <c r="H568"/>
  <c r="H513"/>
  <c r="H514"/>
  <c r="H515"/>
  <c r="H520"/>
  <c r="H521"/>
  <c r="H522"/>
  <c r="H527"/>
  <c r="H532"/>
  <c r="H537"/>
  <c r="H541"/>
  <c r="H553"/>
  <c r="H557"/>
  <c r="H562"/>
  <c r="H561" s="1"/>
  <c r="H560" s="1"/>
  <c r="H559" s="1"/>
  <c r="H558" s="1"/>
  <c r="G561"/>
  <c r="G560" s="1"/>
  <c r="G559" s="1"/>
  <c r="G558" s="1"/>
  <c r="G547" s="1"/>
  <c r="G508" s="1"/>
  <c r="H349"/>
  <c r="H350"/>
  <c r="H351"/>
  <c r="H352"/>
  <c r="H353"/>
  <c r="H354"/>
  <c r="H355"/>
  <c r="H358"/>
  <c r="H359"/>
  <c r="H363"/>
  <c r="H364"/>
  <c r="H368"/>
  <c r="H369"/>
  <c r="H370"/>
  <c r="H348"/>
  <c r="H337"/>
  <c r="H338"/>
  <c r="H339"/>
  <c r="H340"/>
  <c r="H336"/>
  <c r="G344"/>
  <c r="G343" s="1"/>
  <c r="G342" s="1"/>
  <c r="G341" s="1"/>
  <c r="G335" s="1"/>
  <c r="F504"/>
  <c r="H504" s="1"/>
  <c r="F497"/>
  <c r="F496" s="1"/>
  <c r="F495" s="1"/>
  <c r="H495" s="1"/>
  <c r="F492"/>
  <c r="F491" s="1"/>
  <c r="F490" s="1"/>
  <c r="H490" s="1"/>
  <c r="F485"/>
  <c r="F484" s="1"/>
  <c r="H484" s="1"/>
  <c r="F481"/>
  <c r="F480" s="1"/>
  <c r="F472"/>
  <c r="F471" s="1"/>
  <c r="F470" s="1"/>
  <c r="H470" s="1"/>
  <c r="F330"/>
  <c r="H330" s="1"/>
  <c r="F479" l="1"/>
  <c r="H479" s="1"/>
  <c r="H362"/>
  <c r="H361" s="1"/>
  <c r="H360" s="1"/>
  <c r="G373"/>
  <c r="H388"/>
  <c r="H345"/>
  <c r="H344" s="1"/>
  <c r="H412"/>
  <c r="H410"/>
  <c r="H497"/>
  <c r="H491"/>
  <c r="H485"/>
  <c r="H481"/>
  <c r="H471"/>
  <c r="H411"/>
  <c r="H496"/>
  <c r="H492"/>
  <c r="H480"/>
  <c r="H472"/>
  <c r="H458"/>
  <c r="H457" s="1"/>
  <c r="H452" s="1"/>
  <c r="H451" s="1"/>
  <c r="H450" s="1"/>
  <c r="G458"/>
  <c r="G457" s="1"/>
  <c r="G452" s="1"/>
  <c r="G451" s="1"/>
  <c r="G450" s="1"/>
  <c r="G372" s="1"/>
  <c r="F458"/>
  <c r="F457" s="1"/>
  <c r="F452" s="1"/>
  <c r="F451" s="1"/>
  <c r="F450" s="1"/>
  <c r="F440"/>
  <c r="G257"/>
  <c r="G584" s="1"/>
  <c r="H269"/>
  <c r="F489"/>
  <c r="F478"/>
  <c r="H478" s="1"/>
  <c r="F299"/>
  <c r="H299" s="1"/>
  <c r="F561"/>
  <c r="F560" s="1"/>
  <c r="F488" l="1"/>
  <c r="H488" s="1"/>
  <c r="H489"/>
  <c r="F439"/>
  <c r="H439" s="1"/>
  <c r="H433" s="1"/>
  <c r="H432" s="1"/>
  <c r="H440"/>
  <c r="F477"/>
  <c r="F260"/>
  <c r="H260" s="1"/>
  <c r="F433"/>
  <c r="F432" s="1"/>
  <c r="F428"/>
  <c r="F425"/>
  <c r="H425" s="1"/>
  <c r="H422" s="1"/>
  <c r="H421" s="1"/>
  <c r="H420" s="1"/>
  <c r="H419" s="1"/>
  <c r="F405"/>
  <c r="F389"/>
  <c r="F382"/>
  <c r="H382" s="1"/>
  <c r="H375" s="1"/>
  <c r="H374" s="1"/>
  <c r="F404" l="1"/>
  <c r="H405"/>
  <c r="F469"/>
  <c r="H469" s="1"/>
  <c r="H477"/>
  <c r="F388"/>
  <c r="F422"/>
  <c r="F421" s="1"/>
  <c r="F420" s="1"/>
  <c r="F419" s="1"/>
  <c r="F375"/>
  <c r="F374" s="1"/>
  <c r="F107"/>
  <c r="F559"/>
  <c r="F558" s="1"/>
  <c r="F403" l="1"/>
  <c r="H403" s="1"/>
  <c r="H387" s="1"/>
  <c r="H386" s="1"/>
  <c r="H373" s="1"/>
  <c r="H372" s="1"/>
  <c r="H404"/>
  <c r="F387"/>
  <c r="F386" s="1"/>
  <c r="F373" s="1"/>
  <c r="F372" s="1"/>
  <c r="F567"/>
  <c r="F232"/>
  <c r="F231" s="1"/>
  <c r="F230" s="1"/>
  <c r="F229" s="1"/>
  <c r="F227"/>
  <c r="F226" s="1"/>
  <c r="F225" s="1"/>
  <c r="F224" s="1"/>
  <c r="F556"/>
  <c r="F552"/>
  <c r="F167"/>
  <c r="F165"/>
  <c r="F172"/>
  <c r="F171" s="1"/>
  <c r="F170" s="1"/>
  <c r="F169" s="1"/>
  <c r="F259"/>
  <c r="F298"/>
  <c r="F324"/>
  <c r="F313"/>
  <c r="H313" s="1"/>
  <c r="F315"/>
  <c r="H315" s="1"/>
  <c r="F319"/>
  <c r="H319" s="1"/>
  <c r="F317"/>
  <c r="H317" s="1"/>
  <c r="F311"/>
  <c r="H311" s="1"/>
  <c r="F305"/>
  <c r="F294"/>
  <c r="F291"/>
  <c r="F159"/>
  <c r="F158" s="1"/>
  <c r="F157" s="1"/>
  <c r="F155"/>
  <c r="F154" s="1"/>
  <c r="F153" s="1"/>
  <c r="F536"/>
  <c r="F545"/>
  <c r="F540"/>
  <c r="F531"/>
  <c r="F286"/>
  <c r="F89"/>
  <c r="F88" s="1"/>
  <c r="F87" s="1"/>
  <c r="F86" s="1"/>
  <c r="F85" s="1"/>
  <c r="F133"/>
  <c r="F132" s="1"/>
  <c r="F131" s="1"/>
  <c r="F148"/>
  <c r="F147" s="1"/>
  <c r="F145"/>
  <c r="F143"/>
  <c r="F141"/>
  <c r="F139"/>
  <c r="F137"/>
  <c r="F128"/>
  <c r="F126"/>
  <c r="F123"/>
  <c r="F122" s="1"/>
  <c r="F118"/>
  <c r="F117" s="1"/>
  <c r="F116" s="1"/>
  <c r="F115" s="1"/>
  <c r="F277"/>
  <c r="H277" s="1"/>
  <c r="F279"/>
  <c r="H279" s="1"/>
  <c r="F275"/>
  <c r="H275" s="1"/>
  <c r="F109"/>
  <c r="F111"/>
  <c r="F113"/>
  <c r="F101"/>
  <c r="F99"/>
  <c r="F97"/>
  <c r="F95"/>
  <c r="F267"/>
  <c r="H267" s="1"/>
  <c r="F526"/>
  <c r="F74"/>
  <c r="F73" s="1"/>
  <c r="F72" s="1"/>
  <c r="F519"/>
  <c r="H519" s="1"/>
  <c r="F574"/>
  <c r="F512"/>
  <c r="H512" s="1"/>
  <c r="F329"/>
  <c r="F367"/>
  <c r="F362"/>
  <c r="F361" s="1"/>
  <c r="F360" s="1"/>
  <c r="F193"/>
  <c r="F192" s="1"/>
  <c r="F187" s="1"/>
  <c r="F178"/>
  <c r="F177" s="1"/>
  <c r="F176" s="1"/>
  <c r="F202"/>
  <c r="F64"/>
  <c r="F59" s="1"/>
  <c r="F48"/>
  <c r="F44"/>
  <c r="F43" s="1"/>
  <c r="F244"/>
  <c r="F20"/>
  <c r="F243" l="1"/>
  <c r="H244"/>
  <c r="F13"/>
  <c r="H20"/>
  <c r="F573"/>
  <c r="H574"/>
  <c r="F555"/>
  <c r="H556"/>
  <c r="F366"/>
  <c r="H366" s="1"/>
  <c r="H343" s="1"/>
  <c r="H342" s="1"/>
  <c r="H341" s="1"/>
  <c r="H335" s="1"/>
  <c r="H367"/>
  <c r="F525"/>
  <c r="H526"/>
  <c r="H286"/>
  <c r="F539"/>
  <c r="H540"/>
  <c r="H536"/>
  <c r="F293"/>
  <c r="H293" s="1"/>
  <c r="H294"/>
  <c r="F328"/>
  <c r="H329"/>
  <c r="F530"/>
  <c r="H530" s="1"/>
  <c r="H531"/>
  <c r="F544"/>
  <c r="H545"/>
  <c r="F290"/>
  <c r="H290" s="1"/>
  <c r="H291"/>
  <c r="F304"/>
  <c r="H305"/>
  <c r="F323"/>
  <c r="H324"/>
  <c r="F258"/>
  <c r="H258" s="1"/>
  <c r="H259"/>
  <c r="F551"/>
  <c r="H552"/>
  <c r="F566"/>
  <c r="H567"/>
  <c r="F297"/>
  <c r="H297" s="1"/>
  <c r="H298"/>
  <c r="F106"/>
  <c r="F511"/>
  <c r="F223"/>
  <c r="F164"/>
  <c r="F163" s="1"/>
  <c r="F162" s="1"/>
  <c r="F161" s="1"/>
  <c r="F274"/>
  <c r="F310"/>
  <c r="F289"/>
  <c r="F152"/>
  <c r="F151" s="1"/>
  <c r="F125"/>
  <c r="F121" s="1"/>
  <c r="F136"/>
  <c r="F135" s="1"/>
  <c r="F130" s="1"/>
  <c r="F105"/>
  <c r="F104" s="1"/>
  <c r="F103" s="1"/>
  <c r="F266"/>
  <c r="F94"/>
  <c r="F93" s="1"/>
  <c r="F92" s="1"/>
  <c r="F91" s="1"/>
  <c r="F365"/>
  <c r="H365" s="1"/>
  <c r="F343"/>
  <c r="F342" s="1"/>
  <c r="F341" s="1"/>
  <c r="F335" s="1"/>
  <c r="F58"/>
  <c r="F42"/>
  <c r="F37" l="1"/>
  <c r="F572"/>
  <c r="H573"/>
  <c r="F12"/>
  <c r="H13"/>
  <c r="F242"/>
  <c r="H243"/>
  <c r="F309"/>
  <c r="H310"/>
  <c r="F565"/>
  <c r="H566"/>
  <c r="F550"/>
  <c r="H551"/>
  <c r="F322"/>
  <c r="H323"/>
  <c r="F303"/>
  <c r="H304"/>
  <c r="F543"/>
  <c r="H544"/>
  <c r="F327"/>
  <c r="H328"/>
  <c r="F538"/>
  <c r="H539"/>
  <c r="F283"/>
  <c r="H283" s="1"/>
  <c r="F524"/>
  <c r="H525"/>
  <c r="F554"/>
  <c r="H554" s="1"/>
  <c r="H555"/>
  <c r="F288"/>
  <c r="H289"/>
  <c r="F273"/>
  <c r="H274"/>
  <c r="H511"/>
  <c r="F265"/>
  <c r="H266"/>
  <c r="F150"/>
  <c r="F120"/>
  <c r="F84" s="1"/>
  <c r="F241" l="1"/>
  <c r="H242"/>
  <c r="F11"/>
  <c r="H12"/>
  <c r="F571"/>
  <c r="H572"/>
  <c r="F272"/>
  <c r="H273"/>
  <c r="F282"/>
  <c r="H282" s="1"/>
  <c r="H288"/>
  <c r="F523"/>
  <c r="H524"/>
  <c r="H538"/>
  <c r="F533"/>
  <c r="F326"/>
  <c r="H326" s="1"/>
  <c r="H327"/>
  <c r="F542"/>
  <c r="H542" s="1"/>
  <c r="H543"/>
  <c r="F302"/>
  <c r="H303"/>
  <c r="F321"/>
  <c r="H321" s="1"/>
  <c r="H322"/>
  <c r="H550"/>
  <c r="F549"/>
  <c r="F564"/>
  <c r="H565"/>
  <c r="F308"/>
  <c r="H309"/>
  <c r="F264"/>
  <c r="H265"/>
  <c r="F36"/>
  <c r="F570" l="1"/>
  <c r="H570" s="1"/>
  <c r="H571"/>
  <c r="F10"/>
  <c r="H10" s="1"/>
  <c r="H11"/>
  <c r="F240"/>
  <c r="H240" s="1"/>
  <c r="H241"/>
  <c r="F307"/>
  <c r="H307" s="1"/>
  <c r="H308"/>
  <c r="F563"/>
  <c r="H563" s="1"/>
  <c r="H564"/>
  <c r="H302"/>
  <c r="F296"/>
  <c r="H523"/>
  <c r="F271"/>
  <c r="H271" s="1"/>
  <c r="H272"/>
  <c r="F548"/>
  <c r="H549"/>
  <c r="F529"/>
  <c r="H533"/>
  <c r="F263"/>
  <c r="H264"/>
  <c r="F528" l="1"/>
  <c r="H528" s="1"/>
  <c r="H529"/>
  <c r="F547"/>
  <c r="H547" s="1"/>
  <c r="H548"/>
  <c r="F509"/>
  <c r="H296"/>
  <c r="F281"/>
  <c r="H281" s="1"/>
  <c r="H263"/>
  <c r="F262"/>
  <c r="H509" l="1"/>
  <c r="F508"/>
  <c r="H508" s="1"/>
  <c r="H262"/>
  <c r="F257"/>
  <c r="H257" l="1"/>
  <c r="F584"/>
  <c r="H36" l="1"/>
  <c r="H584" s="1"/>
</calcChain>
</file>

<file path=xl/comments1.xml><?xml version="1.0" encoding="utf-8"?>
<comments xmlns="http://schemas.openxmlformats.org/spreadsheetml/2006/main">
  <authors>
    <author>www.PHILka.RU</author>
  </authors>
  <commentList>
    <comment ref="I432" authorId="0">
      <text>
        <r>
          <rPr>
            <b/>
            <sz val="8"/>
            <color indexed="81"/>
            <rFont val="Tahoma"/>
            <family val="2"/>
            <charset val="204"/>
          </rPr>
          <t>www.PHILka.RU:</t>
        </r>
        <r>
          <rPr>
            <sz val="8"/>
            <color indexed="81"/>
            <rFont val="Tahoma"/>
            <family val="2"/>
            <charset val="204"/>
          </rPr>
          <t xml:space="preserve">
483,3 тепло
-2770 крзд дюсш 3</t>
        </r>
      </text>
    </comment>
  </commentList>
</comments>
</file>

<file path=xl/sharedStrings.xml><?xml version="1.0" encoding="utf-8"?>
<sst xmlns="http://schemas.openxmlformats.org/spreadsheetml/2006/main" count="6634" uniqueCount="566">
  <si>
    <t>к решению Благовещенской</t>
  </si>
  <si>
    <t>городской Думы</t>
  </si>
  <si>
    <t>тыс. рублей</t>
  </si>
  <si>
    <t>Наименование</t>
  </si>
  <si>
    <t>Код главы</t>
  </si>
  <si>
    <t>РПР</t>
  </si>
  <si>
    <t>ЦСР</t>
  </si>
  <si>
    <t>ВР</t>
  </si>
  <si>
    <t>всего</t>
  </si>
  <si>
    <t>Благовещенская городская Дума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</si>
  <si>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</si>
  <si>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</si>
  <si>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</si>
  <si>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</si>
  <si>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</si>
  <si>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</si>
  <si>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</si>
  <si>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</si>
  <si>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</si>
  <si>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</si>
  <si>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</si>
  <si>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</si>
  <si>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</si>
  <si>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</si>
  <si>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</si>
  <si>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</si>
  <si>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</si>
  <si>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</si>
  <si>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</si>
  <si>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</si>
  <si>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</si>
  <si>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</si>
  <si>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Социальное обеспечение населения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</si>
  <si>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</si>
  <si>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</si>
  <si>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Администрация города Благовещенска</t>
  </si>
  <si>
    <t>Функционирование  высшего должностного лица  субъекта  Российской Федерации и муниципального образования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</si>
  <si>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</si>
  <si>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</si>
  <si>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</si>
  <si>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</si>
  <si>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</si>
  <si>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</si>
  <si>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</si>
  <si>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</si>
  <si>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</si>
  <si>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</si>
  <si>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</si>
  <si>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</si>
  <si>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</si>
  <si>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 xml:space="preserve">Расходы на оплату органами местного самоуправления членских и целевых взносов </t>
  </si>
  <si>
    <t>00 0  00 60250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</si>
  <si>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</si>
  <si>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</si>
  <si>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</si>
  <si>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</si>
  <si>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</si>
  <si>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Капитальные вложения в объекты недвижимого имущества государственной (муниципальной) собственности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</si>
  <si>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</si>
  <si>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</si>
  <si>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</si>
  <si>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</si>
  <si>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</si>
  <si>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</si>
  <si>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</si>
  <si>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</si>
  <si>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</si>
  <si>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</si>
  <si>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Мобилизационная подготовка экономики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</si>
  <si>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</si>
  <si>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</si>
  <si>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</si>
  <si>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</si>
  <si>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</si>
  <si>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Водное хозяйство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</si>
  <si>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</si>
  <si>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</si>
  <si>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</si>
  <si>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</si>
  <si>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</si>
  <si>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</si>
  <si>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08 4 01 40020</t>
  </si>
  <si>
    <t>Транспорт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</si>
  <si>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</si>
  <si>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</si>
  <si>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</si>
  <si>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</si>
  <si>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</si>
  <si>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</si>
  <si>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</si>
  <si>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</si>
  <si>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</si>
  <si>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</si>
  <si>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</si>
  <si>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</si>
  <si>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</si>
  <si>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</si>
  <si>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</si>
  <si>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</si>
  <si>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</si>
  <si>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</si>
  <si>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</si>
  <si>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02 1 01 40060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</si>
  <si>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</si>
  <si>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</si>
  <si>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Ремонт улично-дорожной сети города Благовещенска</t>
  </si>
  <si>
    <t>02 1 01 60090</t>
  </si>
  <si>
    <t>Другие вопросы в области национальной экономики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</si>
  <si>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</si>
  <si>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</si>
  <si>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</si>
  <si>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</si>
  <si>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</si>
  <si>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</si>
  <si>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</si>
  <si>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</si>
  <si>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</si>
  <si>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</si>
  <si>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</si>
  <si>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</si>
  <si>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</si>
  <si>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</si>
  <si>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</si>
  <si>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</si>
  <si>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</si>
  <si>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</si>
  <si>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</si>
  <si>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</si>
  <si>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</si>
  <si>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</si>
  <si>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</si>
  <si>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</si>
  <si>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</si>
  <si>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</si>
  <si>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</si>
  <si>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</si>
  <si>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</si>
  <si>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</si>
  <si>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</si>
  <si>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</si>
  <si>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</si>
  <si>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</si>
  <si>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 xml:space="preserve">Жилищно-коммунальное хозяйство </t>
  </si>
  <si>
    <t xml:space="preserve">Жилищное 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</si>
  <si>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</si>
  <si>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03 0 00 00000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</si>
  <si>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</si>
  <si>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</si>
  <si>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</si>
  <si>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</si>
  <si>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</si>
  <si>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</si>
  <si>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</si>
  <si>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</si>
  <si>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</si>
  <si>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</si>
  <si>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</si>
  <si>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</si>
  <si>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</si>
  <si>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</si>
  <si>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</si>
  <si>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</si>
  <si>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</si>
  <si>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</si>
  <si>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</si>
  <si>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</si>
  <si>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Закупка товаров, работ и услуг для государственных(муниципальных) нужд</t>
  </si>
  <si>
    <t xml:space="preserve">Коммунальное хозяйство 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</si>
  <si>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</si>
  <si>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</si>
  <si>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</si>
  <si>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Другие вопросы в области жилищно-коммунального хозяйства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</si>
  <si>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</si>
  <si>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</si>
  <si>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</si>
  <si>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</si>
  <si>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</si>
  <si>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</si>
  <si>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</si>
  <si>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</si>
  <si>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</si>
  <si>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 xml:space="preserve"> Организации проведение мероприятий по работе с молодежью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</si>
  <si>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</si>
  <si>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</si>
  <si>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</si>
  <si>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</si>
  <si>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</si>
  <si>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</si>
  <si>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</si>
  <si>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</si>
  <si>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</si>
  <si>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</si>
  <si>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</si>
  <si>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</si>
  <si>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</si>
  <si>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</si>
  <si>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</si>
  <si>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</si>
  <si>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</si>
  <si>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</si>
  <si>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 xml:space="preserve">Физическая культура 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</si>
  <si>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</si>
  <si>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</si>
  <si>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</si>
  <si>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</si>
  <si>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</si>
  <si>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</si>
  <si>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</si>
  <si>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</si>
  <si>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</si>
  <si>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</si>
  <si>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</si>
  <si>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</si>
  <si>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</si>
  <si>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</si>
  <si>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</si>
  <si>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</si>
  <si>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</si>
  <si>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</si>
  <si>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</si>
  <si>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</si>
  <si>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</si>
  <si>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Телевидение и радиовещание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</si>
  <si>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</si>
  <si>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</si>
  <si>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</si>
  <si>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</si>
  <si>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</si>
  <si>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</si>
  <si>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</si>
  <si>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</si>
  <si>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</si>
  <si>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</si>
  <si>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</si>
  <si>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</si>
  <si>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</si>
  <si>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</si>
  <si>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города Благовещенска</t>
  </si>
  <si>
    <t>00 0 00 20010</t>
  </si>
  <si>
    <t>00 0 00  20010</t>
  </si>
  <si>
    <t>00 0 00 60250</t>
  </si>
  <si>
    <t xml:space="preserve">Управление ЖКХ администрации города Благовещенска </t>
  </si>
  <si>
    <t>Сельское хозяйство и рыболовство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</si>
  <si>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</si>
  <si>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</si>
  <si>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</si>
  <si>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</si>
  <si>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</si>
  <si>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</si>
  <si>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</si>
  <si>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</si>
  <si>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</si>
  <si>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</si>
  <si>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</si>
  <si>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</si>
  <si>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</si>
  <si>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</si>
  <si>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</si>
  <si>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</si>
  <si>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</si>
  <si>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</si>
  <si>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</si>
  <si>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</si>
  <si>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</si>
  <si>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</si>
  <si>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</si>
  <si>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</si>
  <si>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</si>
  <si>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</si>
  <si>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</si>
  <si>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</si>
  <si>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</si>
  <si>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</si>
  <si>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</si>
  <si>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</si>
  <si>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</si>
  <si>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</si>
  <si>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</si>
  <si>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</si>
  <si>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</si>
  <si>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</si>
  <si>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</si>
  <si>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</si>
  <si>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</si>
  <si>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</si>
  <si>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</si>
  <si>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</si>
  <si>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</si>
  <si>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</si>
  <si>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</si>
  <si>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</si>
  <si>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</si>
  <si>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</si>
  <si>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 xml:space="preserve">Национальная безопасность  и правоохранительная деятельность 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</si>
  <si>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</si>
  <si>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</si>
  <si>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</si>
  <si>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</si>
  <si>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</si>
  <si>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 функционирования АПК "Безопасный город"</t>
  </si>
  <si>
    <t>08 1  01 10340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</si>
  <si>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</si>
  <si>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</si>
  <si>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</si>
  <si>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</si>
  <si>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</si>
  <si>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</si>
  <si>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</si>
  <si>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</si>
  <si>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</si>
  <si>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</si>
  <si>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</si>
  <si>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</si>
  <si>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</si>
  <si>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</si>
  <si>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</si>
  <si>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</si>
  <si>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</si>
  <si>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</si>
  <si>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</si>
  <si>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</si>
  <si>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</si>
  <si>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</si>
  <si>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Управление образования администрации города Благовещенска</t>
  </si>
  <si>
    <t>Дошкольное  образование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</si>
  <si>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</si>
  <si>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</si>
  <si>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</si>
  <si>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</si>
  <si>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</si>
  <si>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</si>
  <si>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</si>
  <si>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Основное мероприятие "Развитие инфраструктуры  дошкольного и общего образования"</t>
  </si>
  <si>
    <t>04  1 02 00000</t>
  </si>
  <si>
    <t>04 1 02 40010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</si>
  <si>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</si>
  <si>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</si>
  <si>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</si>
  <si>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</si>
  <si>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</si>
  <si>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</si>
  <si>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</si>
  <si>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</si>
  <si>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</si>
  <si>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</si>
  <si>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</si>
  <si>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</si>
  <si>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</si>
  <si>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</si>
  <si>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04 3 02 10020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</si>
  <si>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</si>
  <si>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</si>
  <si>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</si>
  <si>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</si>
  <si>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</si>
  <si>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</si>
  <si>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</si>
  <si>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</si>
  <si>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</si>
  <si>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</si>
  <si>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Другие вопросы в области образования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</si>
  <si>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</si>
  <si>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</si>
  <si>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</si>
  <si>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</si>
  <si>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</si>
  <si>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</si>
  <si>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</si>
  <si>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</si>
  <si>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</si>
  <si>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</si>
  <si>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</si>
  <si>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</si>
  <si>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</si>
  <si>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</si>
  <si>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</si>
  <si>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</si>
  <si>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</si>
  <si>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</si>
  <si>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 xml:space="preserve">Управление  культуры администрации города Благовещенска 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</si>
  <si>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</si>
  <si>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</si>
  <si>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</si>
  <si>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</si>
  <si>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</si>
  <si>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</si>
  <si>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</si>
  <si>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</si>
  <si>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 xml:space="preserve">Культура 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</si>
  <si>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</si>
  <si>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</si>
  <si>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</si>
  <si>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</si>
  <si>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</si>
  <si>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</si>
  <si>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</si>
  <si>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</si>
  <si>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</si>
  <si>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</si>
  <si>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</si>
  <si>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</si>
  <si>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Другие вопросы  в области культуры, кинематографии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</si>
  <si>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</si>
  <si>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</si>
  <si>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</si>
  <si>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</si>
  <si>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</si>
  <si>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</si>
  <si>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</si>
  <si>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</si>
  <si>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</si>
  <si>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</si>
  <si>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</si>
  <si>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</si>
  <si>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</si>
  <si>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</si>
  <si>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</si>
  <si>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</si>
  <si>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</si>
  <si>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</si>
  <si>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</si>
  <si>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</si>
  <si>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</si>
  <si>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</si>
  <si>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</si>
  <si>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</si>
  <si>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</si>
  <si>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Обеспечение мероприятий по приобретению жилых помещений для граждан, переселяемых из аварийного жилищного фонда</t>
  </si>
  <si>
    <t>01 1 01 10600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</si>
  <si>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</si>
  <si>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</si>
  <si>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</si>
  <si>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</si>
  <si>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</si>
  <si>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</si>
  <si>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</si>
  <si>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</si>
  <si>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</si>
  <si>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</si>
  <si>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</si>
  <si>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</si>
  <si>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</si>
  <si>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</si>
  <si>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01 3 01 80080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</si>
  <si>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</si>
  <si>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</si>
  <si>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 xml:space="preserve">Контрольно-счетная палата города Благовещенска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</si>
  <si>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</si>
  <si>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</si>
  <si>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001</t>
  </si>
  <si>
    <t>0100</t>
  </si>
  <si>
    <t>0103</t>
  </si>
  <si>
    <t>0113</t>
  </si>
  <si>
    <t>1000</t>
  </si>
  <si>
    <t>1003</t>
  </si>
  <si>
    <t xml:space="preserve">001 </t>
  </si>
  <si>
    <t/>
  </si>
  <si>
    <t>002</t>
  </si>
  <si>
    <t>0102</t>
  </si>
  <si>
    <t>0104</t>
  </si>
  <si>
    <t>100</t>
  </si>
  <si>
    <t>200</t>
  </si>
  <si>
    <t xml:space="preserve">002 </t>
  </si>
  <si>
    <t>0200</t>
  </si>
  <si>
    <t>0204</t>
  </si>
  <si>
    <t>0400</t>
  </si>
  <si>
    <t>0406</t>
  </si>
  <si>
    <t>0408</t>
  </si>
  <si>
    <t>0409</t>
  </si>
  <si>
    <t>0412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</si>
  <si>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</si>
  <si>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</si>
  <si>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</si>
  <si>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</si>
  <si>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0500</t>
  </si>
  <si>
    <t>0501</t>
  </si>
  <si>
    <t>0502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</si>
  <si>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</si>
  <si>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</si>
  <si>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0505</t>
  </si>
  <si>
    <t>0700</t>
  </si>
  <si>
    <t>0707</t>
  </si>
  <si>
    <t>1001</t>
  </si>
  <si>
    <t>1100</t>
  </si>
  <si>
    <t>1101</t>
  </si>
  <si>
    <t>1102</t>
  </si>
  <si>
    <t>1200</t>
  </si>
  <si>
    <t>1201</t>
  </si>
  <si>
    <t>1202</t>
  </si>
  <si>
    <t>1300</t>
  </si>
  <si>
    <t>1301</t>
  </si>
  <si>
    <t>004</t>
  </si>
  <si>
    <t>0106</t>
  </si>
  <si>
    <t>0111</t>
  </si>
  <si>
    <t>005</t>
  </si>
  <si>
    <t>0405</t>
  </si>
  <si>
    <t>0503</t>
  </si>
  <si>
    <t>006</t>
  </si>
  <si>
    <t>0300</t>
  </si>
  <si>
    <t>0309</t>
  </si>
  <si>
    <t>007</t>
  </si>
  <si>
    <t>0701</t>
  </si>
  <si>
    <t>600</t>
  </si>
  <si>
    <t>0702</t>
  </si>
  <si>
    <t>0709</t>
  </si>
  <si>
    <t>1004</t>
  </si>
  <si>
    <t>008</t>
  </si>
  <si>
    <t>0800</t>
  </si>
  <si>
    <t>0801</t>
  </si>
  <si>
    <t>0804</t>
  </si>
  <si>
    <t>800</t>
  </si>
  <si>
    <t>012</t>
  </si>
  <si>
    <t xml:space="preserve">1003 </t>
  </si>
  <si>
    <t>400</t>
  </si>
  <si>
    <t>018</t>
  </si>
  <si>
    <t xml:space="preserve">от ..2016  № </t>
  </si>
  <si>
    <t xml:space="preserve">Приложение № </t>
  </si>
  <si>
    <t>Ведомственная структура расходов городского бюджета  на 2017 год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</si>
  <si>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</si>
  <si>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Берегоукрепление и реконструкция набережной р. Амур, г. Благовещенск (в т.ч. проектные работы)</t>
  </si>
  <si>
    <t>Строительство мусороперерабатывающего комплекса "БлагЭко" в г.Благовещенске. (II очередь), Амурская область (в т.ч.проектные работы)</t>
  </si>
  <si>
    <t>03 1 01 40110</t>
  </si>
  <si>
    <t>Строительство дорог в районе "5-ой" стройки для обеспечения транспортной инфраструктурой земельных участков, предоставленных многодетным семьям (в т.ч.проектные работы) I этап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</si>
  <si>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</si>
  <si>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область</t>
  </si>
  <si>
    <t>Дополнительное образование детей</t>
  </si>
  <si>
    <t>0703</t>
  </si>
  <si>
    <t xml:space="preserve">Капитальные вложения в объекты муниципальной собственности  </t>
  </si>
  <si>
    <t>отклонения</t>
  </si>
  <si>
    <t xml:space="preserve">Молодежная политика  </t>
  </si>
  <si>
    <t>Молодежная политика</t>
  </si>
  <si>
    <t>Очистные сооружения ливневой канализации в Северном планировочном районе (проектные работы)</t>
  </si>
  <si>
    <t>03 1 01 40120</t>
  </si>
  <si>
    <t>03 1 01 40260</t>
  </si>
  <si>
    <t>Реконструкция водозабора Северного жилого района г.Благовещенск, Амурская область (в т.ч. проектные работы)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</si>
  <si>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</si>
  <si>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</si>
  <si>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03 1 01 40290</t>
  </si>
  <si>
    <t>Строительство здания бизнес-инкубатора (в т.ч.проектные работы)</t>
  </si>
  <si>
    <t>09 2 02 40200</t>
  </si>
  <si>
    <t>02 1 01 40040</t>
  </si>
  <si>
    <t>Магистральные улицы Северного планировочного района г.Благовещенска, Амурская область (ул.Зеленая от ул.Новотроицкое шоссе до ул 50 лет Октября) (проектные работы)</t>
  </si>
  <si>
    <t>02 1 01 40600</t>
  </si>
  <si>
    <t>Магистральные  улицы Северного жилого района г.Благовещенска, Амурская область (ул.Шафира от ул.Муравьева-Амурского до ул.50 лет Октября) (проектные работы)</t>
  </si>
  <si>
    <t>Капитальныей ремонт путепровода через ул.Загородная-ул.Северная (в т.ч.проектные работы)</t>
  </si>
  <si>
    <t>02 1 01 40610</t>
  </si>
  <si>
    <t>Подземный пешеходный переход по ул.Театральной в кварталах 212, 221 г.Благовещенска</t>
  </si>
  <si>
    <t>02 1 01 40310</t>
  </si>
  <si>
    <t>Строительство дорог в районе "5-й стройеи" для обеспечения транспортной инфраструктурой земельных участков, предоставленных многодетным семьям (ул.Молодежная, ул.Степная, ул.Хвойная, ул.Березовая, ул.Ольховая) (проектные работы)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</si>
  <si>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 I этап</t>
  </si>
  <si>
    <t>02 1 01 40620</t>
  </si>
  <si>
    <t>Обновление и укрепление материально-технической базы АПК «Безопасный город»</t>
  </si>
  <si>
    <t>08 1 01 10330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</si>
  <si>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</si>
  <si>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</si>
  <si>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</si>
  <si>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</si>
  <si>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Условно утверждаемые расходы</t>
  </si>
  <si>
    <t>04 1  01 88500</t>
  </si>
  <si>
    <t>04 1 01 88500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</si>
  <si>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</si>
  <si>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Организация и  проведение мероприятий по работе с молодежью</t>
  </si>
  <si>
    <t>Ведомственная структура расходов городского бюджета
 на плановый период 2018 и 2019  годов</t>
  </si>
  <si>
    <t>Приложение № 8</t>
  </si>
  <si>
    <t>Реконструкция сетей ливневой канализации города Благовещенска (проектные работы)</t>
  </si>
  <si>
    <t>Обеспечение  функционирования АПК "Безопасный город" и комплексной системы экстренного оповещения населения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</si>
</sst>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0" fontId="10" fillId="0" borderId="0"/>
    <xf numFmtId="0" fontId="11" fillId="0" borderId="0"/>
    <xf numFmtId="0" fontId="2" fillId="0" borderId="0"/>
  </cellStyleXfs>
  <cellXfs count="99">
    <xf numFmtId="0" fontId="0" fillId="0" borderId="0" xfId="0"/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3" fillId="0" borderId="0" xfId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/>
    <xf numFmtId="0" fontId="5" fillId="0" borderId="0" xfId="1" applyFont="1" applyFill="1" applyAlignment="1"/>
    <xf numFmtId="0" fontId="6" fillId="0" borderId="0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5" fillId="0" borderId="0" xfId="2" applyFont="1" applyFill="1" applyAlignment="1">
      <alignment horizontal="center"/>
    </xf>
    <xf numFmtId="0" fontId="7" fillId="0" borderId="1" xfId="1" applyFont="1" applyFill="1" applyBorder="1" applyAlignment="1">
      <alignment horizontal="center"/>
    </xf>
    <xf numFmtId="164" fontId="3" fillId="0" borderId="0" xfId="0" applyNumberFormat="1" applyFont="1" applyFill="1"/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wrapText="1"/>
    </xf>
    <xf numFmtId="164" fontId="8" fillId="0" borderId="0" xfId="0" applyNumberFormat="1" applyFont="1"/>
    <xf numFmtId="1" fontId="9" fillId="0" borderId="0" xfId="1" applyNumberFormat="1" applyFont="1" applyFill="1" applyBorder="1" applyAlignment="1">
      <alignment horizontal="left" wrapText="1"/>
    </xf>
    <xf numFmtId="49" fontId="9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49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left" wrapText="1"/>
    </xf>
    <xf numFmtId="49" fontId="3" fillId="0" borderId="0" xfId="4" applyNumberFormat="1" applyFont="1" applyFill="1" applyBorder="1" applyAlignment="1">
      <alignment horizontal="center"/>
    </xf>
    <xf numFmtId="49" fontId="9" fillId="0" borderId="0" xfId="1" applyNumberFormat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3" fillId="0" borderId="0" xfId="5" applyFont="1" applyFill="1" applyBorder="1" applyAlignment="1">
      <alignment horizontal="left" wrapText="1"/>
    </xf>
    <xf numFmtId="4" fontId="3" fillId="0" borderId="0" xfId="5" applyNumberFormat="1" applyFont="1" applyFill="1" applyBorder="1" applyAlignment="1">
      <alignment horizontal="left" wrapText="1"/>
    </xf>
    <xf numFmtId="49" fontId="3" fillId="0" borderId="0" xfId="5" applyNumberFormat="1" applyFont="1" applyFill="1" applyBorder="1" applyAlignment="1">
      <alignment horizontal="center"/>
    </xf>
    <xf numFmtId="0" fontId="3" fillId="0" borderId="0" xfId="5" applyFont="1" applyFill="1" applyBorder="1" applyAlignment="1">
      <alignment horizontal="center"/>
    </xf>
    <xf numFmtId="1" fontId="3" fillId="0" borderId="0" xfId="5" applyNumberFormat="1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49" fontId="4" fillId="0" borderId="0" xfId="0" applyNumberFormat="1" applyFont="1" applyFill="1" applyAlignment="1">
      <alignment wrapText="1"/>
    </xf>
    <xf numFmtId="164" fontId="8" fillId="0" borderId="2" xfId="0" applyNumberFormat="1" applyFont="1" applyBorder="1" applyAlignment="1">
      <alignment horizontal="center" vertical="center"/>
    </xf>
    <xf numFmtId="164" fontId="12" fillId="0" borderId="0" xfId="0" applyNumberFormat="1" applyFont="1"/>
    <xf numFmtId="164" fontId="8" fillId="0" borderId="0" xfId="0" applyNumberFormat="1" applyFont="1" applyAlignment="1">
      <alignment horizontal="right"/>
    </xf>
    <xf numFmtId="164" fontId="0" fillId="0" borderId="0" xfId="0" applyNumberFormat="1"/>
    <xf numFmtId="164" fontId="8" fillId="2" borderId="0" xfId="0" applyNumberFormat="1" applyFont="1" applyFill="1"/>
    <xf numFmtId="0" fontId="0" fillId="0" borderId="0" xfId="0" applyFont="1"/>
    <xf numFmtId="164" fontId="8" fillId="0" borderId="0" xfId="0" applyNumberFormat="1" applyFont="1" applyFill="1"/>
    <xf numFmtId="0" fontId="8" fillId="0" borderId="0" xfId="0" applyFont="1" applyAlignment="1">
      <alignment horizontal="center"/>
    </xf>
    <xf numFmtId="0" fontId="8" fillId="0" borderId="0" xfId="0" applyFont="1"/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3" fillId="0" borderId="2" xfId="1" applyNumberFormat="1" applyFont="1" applyFill="1" applyBorder="1" applyAlignment="1">
      <alignment horizontal="center" vertical="center" wrapText="1"/>
    </xf>
    <xf numFmtId="164" fontId="16" fillId="0" borderId="0" xfId="0" applyNumberFormat="1" applyFont="1"/>
    <xf numFmtId="0" fontId="8" fillId="0" borderId="0" xfId="0" applyFont="1" applyAlignment="1">
      <alignment wrapText="1"/>
    </xf>
    <xf numFmtId="0" fontId="0" fillId="0" borderId="0" xfId="0" applyFill="1"/>
    <xf numFmtId="0" fontId="6" fillId="0" borderId="0" xfId="1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/>
    </xf>
    <xf numFmtId="1" fontId="16" fillId="0" borderId="0" xfId="0" applyNumberFormat="1" applyFont="1" applyFill="1" applyBorder="1" applyAlignment="1">
      <alignment horizontal="left" wrapText="1"/>
    </xf>
    <xf numFmtId="0" fontId="16" fillId="0" borderId="0" xfId="0" applyFont="1" applyFill="1" applyAlignment="1">
      <alignment horizontal="center"/>
    </xf>
    <xf numFmtId="1" fontId="9" fillId="0" borderId="4" xfId="0" applyNumberFormat="1" applyFont="1" applyFill="1" applyBorder="1" applyAlignment="1">
      <alignment horizontal="left" wrapText="1"/>
    </xf>
    <xf numFmtId="49" fontId="3" fillId="2" borderId="0" xfId="1" applyNumberFormat="1" applyFont="1" applyFill="1" applyBorder="1" applyAlignment="1">
      <alignment horizontal="center"/>
    </xf>
    <xf numFmtId="1" fontId="3" fillId="2" borderId="0" xfId="1" applyNumberFormat="1" applyFont="1" applyFill="1" applyBorder="1" applyAlignment="1">
      <alignment horizontal="left" wrapText="1"/>
    </xf>
    <xf numFmtId="0" fontId="3" fillId="2" borderId="0" xfId="1" applyNumberFormat="1" applyFont="1" applyFill="1" applyAlignment="1">
      <alignment horizontal="left" wrapText="1"/>
    </xf>
    <xf numFmtId="49" fontId="9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4" fontId="9" fillId="0" borderId="0" xfId="0" applyNumberFormat="1" applyFont="1" applyFill="1"/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49" fontId="9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164" fontId="4" fillId="0" borderId="0" xfId="0" applyNumberFormat="1" applyFont="1" applyFill="1"/>
    <xf numFmtId="0" fontId="16" fillId="0" borderId="0" xfId="1" applyFont="1" applyFill="1" applyAlignment="1">
      <alignment horizontal="center"/>
    </xf>
    <xf numFmtId="0" fontId="8" fillId="3" borderId="0" xfId="0" applyFont="1" applyFill="1" applyAlignment="1">
      <alignment wrapText="1"/>
    </xf>
    <xf numFmtId="49" fontId="3" fillId="3" borderId="0" xfId="1" applyNumberFormat="1" applyFont="1" applyFill="1" applyBorder="1" applyAlignment="1">
      <alignment horizontal="center"/>
    </xf>
    <xf numFmtId="49" fontId="3" fillId="3" borderId="0" xfId="1" applyNumberFormat="1" applyFont="1" applyFill="1" applyAlignment="1">
      <alignment horizontal="center"/>
    </xf>
    <xf numFmtId="0" fontId="3" fillId="3" borderId="0" xfId="1" applyFont="1" applyFill="1" applyAlignment="1">
      <alignment horizontal="center"/>
    </xf>
    <xf numFmtId="164" fontId="16" fillId="3" borderId="0" xfId="0" applyNumberFormat="1" applyFont="1" applyFill="1"/>
    <xf numFmtId="164" fontId="8" fillId="3" borderId="0" xfId="0" applyNumberFormat="1" applyFont="1" applyFill="1"/>
    <xf numFmtId="1" fontId="3" fillId="3" borderId="0" xfId="1" applyNumberFormat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center" wrapText="1"/>
    </xf>
    <xf numFmtId="0" fontId="4" fillId="0" borderId="0" xfId="0" applyFont="1" applyFill="1" applyAlignment="1"/>
    <xf numFmtId="1" fontId="3" fillId="0" borderId="2" xfId="1" applyNumberFormat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wrapText="1"/>
    </xf>
    <xf numFmtId="0" fontId="0" fillId="0" borderId="0" xfId="0" applyAlignment="1"/>
    <xf numFmtId="0" fontId="4" fillId="0" borderId="0" xfId="0" applyFont="1" applyFill="1" applyAlignment="1"/>
  </cellXfs>
  <cellStyles count="6">
    <cellStyle name="Обычный" xfId="0" builtinId="0"/>
    <cellStyle name="Обычный 2" xfId="5"/>
    <cellStyle name="Обычный 3" xfId="1"/>
    <cellStyle name="Обычный 4" xfId="2"/>
    <cellStyle name="Обычный 5" xfId="3"/>
    <cellStyle name="Обычный_ноябрь 200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36"/>
  <sheetViews>
    <sheetView topLeftCell="A7" zoomScale="75" zoomScaleNormal="75" workbookViewId="0">
      <pane xSplit="2" ySplit="2" topLeftCell="C365" activePane="bottomRight" state="frozen"/>
      <selection activeCell="A7" sqref="A7"/>
      <selection pane="topRight" activeCell="C7" sqref="C7"/>
      <selection pane="bottomLeft" activeCell="A9" sqref="A9"/>
      <selection pane="bottomRight" activeCell="R396" sqref="R396"/>
    </sheetView>
  </sheetViews>
  <sheetFormatPr defaultRowHeight="15"/>
  <cols>
    <col min="1" max="1" width="39.140625" customWidth="1"/>
    <col min="2" max="2" width="7.42578125" customWidth="1"/>
    <col min="3" max="3" width="7.85546875" customWidth="1"/>
    <col min="4" max="4" width="14.5703125" customWidth="1"/>
    <col min="5" max="5" width="7.140625" customWidth="1"/>
    <col min="6" max="6" width="13.42578125" customWidth="1"/>
    <col min="7" max="7" width="15.28515625" style="59" customWidth="1"/>
    <col min="8" max="8" width="14" style="59" customWidth="1"/>
  </cols>
  <sheetData>
    <row r="1" spans="1:10">
      <c r="A1" s="2"/>
      <c r="B1" s="3"/>
      <c r="C1" s="1"/>
      <c r="D1" s="1"/>
      <c r="E1" s="4"/>
      <c r="F1" s="4" t="s">
        <v>516</v>
      </c>
      <c r="H1" s="19"/>
    </row>
    <row r="2" spans="1:10">
      <c r="A2" s="2"/>
      <c r="B2" s="3"/>
      <c r="C2" s="1"/>
      <c r="D2" s="1"/>
      <c r="E2" s="5"/>
      <c r="F2" s="5" t="s">
        <v>0</v>
      </c>
    </row>
    <row r="3" spans="1:10">
      <c r="A3" s="2"/>
      <c r="B3" s="3"/>
      <c r="C3" s="1"/>
      <c r="D3" s="1"/>
      <c r="E3" s="5"/>
      <c r="F3" s="5" t="s">
        <v>1</v>
      </c>
    </row>
    <row r="4" spans="1:10">
      <c r="A4" s="2"/>
      <c r="B4" s="3"/>
      <c r="C4" s="6"/>
      <c r="D4" s="6"/>
      <c r="E4" s="7"/>
      <c r="F4" s="53" t="s">
        <v>515</v>
      </c>
    </row>
    <row r="5" spans="1:10" ht="18.75">
      <c r="A5" s="96" t="s">
        <v>517</v>
      </c>
      <c r="B5" s="96"/>
      <c r="C5" s="96"/>
      <c r="D5" s="96"/>
      <c r="E5" s="96"/>
      <c r="F5" s="97"/>
    </row>
    <row r="6" spans="1:10" ht="18.75">
      <c r="A6" s="8"/>
      <c r="B6" s="8"/>
      <c r="C6" s="8"/>
      <c r="D6" s="8"/>
      <c r="E6" s="8"/>
      <c r="F6" s="1"/>
    </row>
    <row r="7" spans="1:10">
      <c r="A7" s="2"/>
      <c r="B7" s="9"/>
      <c r="C7" s="10"/>
      <c r="D7" s="11"/>
      <c r="E7" s="12"/>
      <c r="F7" s="13" t="s">
        <v>2</v>
      </c>
    </row>
    <row r="8" spans="1:10" ht="30">
      <c r="A8" s="14" t="s">
        <v>3</v>
      </c>
      <c r="B8" s="15" t="s">
        <v>4</v>
      </c>
      <c r="C8" s="15" t="s">
        <v>5</v>
      </c>
      <c r="D8" s="15" t="s">
        <v>6</v>
      </c>
      <c r="E8" s="16" t="s">
        <v>7</v>
      </c>
      <c r="F8" s="51" t="s">
        <v>8</v>
      </c>
      <c r="G8" s="60" t="s">
        <v>524</v>
      </c>
      <c r="H8" s="60" t="s">
        <v>8</v>
      </c>
    </row>
    <row r="9" spans="1:10">
      <c r="A9" s="17"/>
      <c r="B9" s="18"/>
      <c r="C9" s="10"/>
      <c r="D9" s="18"/>
      <c r="E9" s="9"/>
      <c r="F9" s="1"/>
      <c r="G9" s="19"/>
      <c r="H9" s="19"/>
    </row>
    <row r="10" spans="1:10">
      <c r="A10" s="20" t="s">
        <v>9</v>
      </c>
      <c r="B10" s="21" t="s">
        <v>449</v>
      </c>
      <c r="C10" s="10"/>
      <c r="D10" s="21"/>
      <c r="E10" s="9"/>
      <c r="F10" s="52">
        <f>SUM(F11+F30)</f>
        <v>30921.4</v>
      </c>
      <c r="G10" s="19"/>
      <c r="H10" s="52">
        <f>SUM(F10:G10)</f>
        <v>30921.4</v>
      </c>
    </row>
    <row r="11" spans="1:10">
      <c r="A11" s="17" t="s">
        <v>10</v>
      </c>
      <c r="B11" s="22" t="s">
        <v>449</v>
      </c>
      <c r="C11" s="10" t="s">
        <v>450</v>
      </c>
      <c r="D11" s="22"/>
      <c r="E11" s="9"/>
      <c r="F11" s="19">
        <f>SUM(F12+++F26)</f>
        <v>30633.9</v>
      </c>
      <c r="G11" s="19"/>
      <c r="H11" s="19">
        <f t="shared" ref="H11:H34" si="0">SUM(F11:G11)</f>
        <v>30633.9</v>
      </c>
    </row>
    <row r="12" spans="1:10" ht="75">
      <c r="A12" s="17" t="s">
        <v>11</v>
      </c>
      <c r="B12" s="22" t="s">
        <v>449</v>
      </c>
      <c r="C12" s="10" t="s">
        <v>451</v>
      </c>
      <c r="D12" s="22"/>
      <c r="E12" s="9"/>
      <c r="F12" s="19">
        <f>SUM(F13)</f>
        <v>30404</v>
      </c>
      <c r="G12" s="19"/>
      <c r="H12" s="19">
        <f t="shared" si="0"/>
        <v>30404</v>
      </c>
    </row>
    <row r="13" spans="1:10">
      <c r="A13" s="17" t="s">
        <v>12</v>
      </c>
      <c r="B13" s="22" t="s">
        <v>449</v>
      </c>
      <c r="C13" s="10" t="s">
        <v>451</v>
      </c>
      <c r="D13" s="22" t="s">
        <v>13</v>
      </c>
      <c r="E13" s="9"/>
      <c r="F13" s="19">
        <f>SUM(F14++F16+F18+F20+++F24)</f>
        <v>30404</v>
      </c>
      <c r="G13" s="19"/>
      <c r="H13" s="19">
        <f t="shared" si="0"/>
        <v>30404</v>
      </c>
      <c r="J13" s="54"/>
    </row>
    <row r="14" spans="1:10" ht="30">
      <c r="A14" s="17" t="s">
        <v>14</v>
      </c>
      <c r="B14" s="22" t="s">
        <v>449</v>
      </c>
      <c r="C14" s="10" t="s">
        <v>451</v>
      </c>
      <c r="D14" s="22" t="s">
        <v>15</v>
      </c>
      <c r="E14" s="9"/>
      <c r="F14" s="19">
        <v>2087.6</v>
      </c>
      <c r="G14" s="19"/>
      <c r="H14" s="19">
        <f t="shared" si="0"/>
        <v>2087.6</v>
      </c>
    </row>
    <row r="15" spans="1:10" ht="90">
      <c r="A15" s="17" t="s">
        <v>16</v>
      </c>
      <c r="B15" s="22" t="s">
        <v>449</v>
      </c>
      <c r="C15" s="10" t="s">
        <v>451</v>
      </c>
      <c r="D15" s="22" t="s">
        <v>15</v>
      </c>
      <c r="E15" s="9">
        <v>100</v>
      </c>
      <c r="F15" s="19">
        <v>2087.6</v>
      </c>
      <c r="G15" s="19"/>
      <c r="H15" s="19">
        <f t="shared" si="0"/>
        <v>2087.6</v>
      </c>
    </row>
    <row r="16" spans="1:10" ht="45">
      <c r="A16" s="17" t="s">
        <v>17</v>
      </c>
      <c r="B16" s="22" t="s">
        <v>449</v>
      </c>
      <c r="C16" s="10" t="s">
        <v>451</v>
      </c>
      <c r="D16" s="22" t="s">
        <v>18</v>
      </c>
      <c r="E16" s="9"/>
      <c r="F16" s="19">
        <v>1911.4</v>
      </c>
      <c r="G16" s="19"/>
      <c r="H16" s="19">
        <f t="shared" si="0"/>
        <v>1911.4</v>
      </c>
    </row>
    <row r="17" spans="1:8" ht="90">
      <c r="A17" s="17" t="s">
        <v>16</v>
      </c>
      <c r="B17" s="22" t="s">
        <v>449</v>
      </c>
      <c r="C17" s="10" t="s">
        <v>451</v>
      </c>
      <c r="D17" s="22" t="s">
        <v>18</v>
      </c>
      <c r="E17" s="9">
        <v>100</v>
      </c>
      <c r="F17" s="19">
        <v>1911.4</v>
      </c>
      <c r="G17" s="19"/>
      <c r="H17" s="19">
        <f t="shared" si="0"/>
        <v>1911.4</v>
      </c>
    </row>
    <row r="18" spans="1:8" ht="30">
      <c r="A18" s="17" t="s">
        <v>19</v>
      </c>
      <c r="B18" s="22" t="s">
        <v>449</v>
      </c>
      <c r="C18" s="10" t="s">
        <v>451</v>
      </c>
      <c r="D18" s="22" t="s">
        <v>20</v>
      </c>
      <c r="E18" s="9"/>
      <c r="F18" s="19">
        <v>1777</v>
      </c>
      <c r="G18" s="19"/>
      <c r="H18" s="19">
        <f t="shared" si="0"/>
        <v>1777</v>
      </c>
    </row>
    <row r="19" spans="1:8" ht="90">
      <c r="A19" s="17" t="s">
        <v>16</v>
      </c>
      <c r="B19" s="22" t="s">
        <v>449</v>
      </c>
      <c r="C19" s="10" t="s">
        <v>451</v>
      </c>
      <c r="D19" s="22" t="s">
        <v>20</v>
      </c>
      <c r="E19" s="9">
        <v>100</v>
      </c>
      <c r="F19" s="19">
        <v>1777</v>
      </c>
      <c r="G19" s="19"/>
      <c r="H19" s="19">
        <f t="shared" si="0"/>
        <v>1777</v>
      </c>
    </row>
    <row r="20" spans="1:8" ht="30">
      <c r="A20" s="23" t="s">
        <v>21</v>
      </c>
      <c r="B20" s="22" t="s">
        <v>449</v>
      </c>
      <c r="C20" s="10" t="s">
        <v>451</v>
      </c>
      <c r="D20" s="22" t="s">
        <v>22</v>
      </c>
      <c r="E20" s="9"/>
      <c r="F20" s="57">
        <f>SUM(F21:F23)</f>
        <v>14925.5</v>
      </c>
      <c r="G20" s="19"/>
      <c r="H20" s="19">
        <f t="shared" si="0"/>
        <v>14925.5</v>
      </c>
    </row>
    <row r="21" spans="1:8" ht="90">
      <c r="A21" s="17" t="s">
        <v>16</v>
      </c>
      <c r="B21" s="22" t="s">
        <v>449</v>
      </c>
      <c r="C21" s="10" t="s">
        <v>451</v>
      </c>
      <c r="D21" s="22" t="s">
        <v>22</v>
      </c>
      <c r="E21" s="9">
        <v>100</v>
      </c>
      <c r="F21" s="57">
        <v>12268.9</v>
      </c>
      <c r="G21" s="61"/>
      <c r="H21" s="19">
        <f t="shared" si="0"/>
        <v>12268.9</v>
      </c>
    </row>
    <row r="22" spans="1:8" ht="45">
      <c r="A22" s="17" t="s">
        <v>23</v>
      </c>
      <c r="B22" s="22" t="s">
        <v>449</v>
      </c>
      <c r="C22" s="10" t="s">
        <v>451</v>
      </c>
      <c r="D22" s="22" t="s">
        <v>22</v>
      </c>
      <c r="E22" s="9">
        <v>200</v>
      </c>
      <c r="F22" s="57">
        <v>2652.6</v>
      </c>
      <c r="G22" s="19"/>
      <c r="H22" s="19">
        <f t="shared" si="0"/>
        <v>2652.6</v>
      </c>
    </row>
    <row r="23" spans="1:8">
      <c r="A23" s="23" t="s">
        <v>24</v>
      </c>
      <c r="B23" s="22" t="s">
        <v>449</v>
      </c>
      <c r="C23" s="10" t="s">
        <v>451</v>
      </c>
      <c r="D23" s="22" t="s">
        <v>22</v>
      </c>
      <c r="E23" s="9">
        <v>800</v>
      </c>
      <c r="F23" s="19">
        <v>4</v>
      </c>
      <c r="G23" s="19"/>
      <c r="H23" s="19">
        <f t="shared" si="0"/>
        <v>4</v>
      </c>
    </row>
    <row r="24" spans="1:8" ht="30">
      <c r="A24" s="17" t="s">
        <v>25</v>
      </c>
      <c r="B24" s="22" t="s">
        <v>449</v>
      </c>
      <c r="C24" s="10" t="s">
        <v>451</v>
      </c>
      <c r="D24" s="22" t="s">
        <v>26</v>
      </c>
      <c r="E24" s="9"/>
      <c r="F24" s="19">
        <v>9702.5</v>
      </c>
      <c r="G24" s="19"/>
      <c r="H24" s="19">
        <f t="shared" si="0"/>
        <v>9702.5</v>
      </c>
    </row>
    <row r="25" spans="1:8" ht="90">
      <c r="A25" s="17" t="s">
        <v>16</v>
      </c>
      <c r="B25" s="22" t="s">
        <v>449</v>
      </c>
      <c r="C25" s="10" t="s">
        <v>451</v>
      </c>
      <c r="D25" s="22" t="s">
        <v>26</v>
      </c>
      <c r="E25" s="9">
        <v>100</v>
      </c>
      <c r="F25" s="19">
        <v>9702.5</v>
      </c>
      <c r="G25" s="19"/>
      <c r="H25" s="19">
        <f t="shared" si="0"/>
        <v>9702.5</v>
      </c>
    </row>
    <row r="26" spans="1:8">
      <c r="A26" s="17" t="s">
        <v>27</v>
      </c>
      <c r="B26" s="22" t="s">
        <v>449</v>
      </c>
      <c r="C26" s="10" t="s">
        <v>452</v>
      </c>
      <c r="D26" s="22"/>
      <c r="E26" s="9"/>
      <c r="F26" s="19">
        <v>229.9</v>
      </c>
      <c r="G26" s="19"/>
      <c r="H26" s="19">
        <f t="shared" si="0"/>
        <v>229.9</v>
      </c>
    </row>
    <row r="27" spans="1:8">
      <c r="A27" s="17" t="s">
        <v>12</v>
      </c>
      <c r="B27" s="22" t="s">
        <v>449</v>
      </c>
      <c r="C27" s="10" t="s">
        <v>452</v>
      </c>
      <c r="D27" s="22" t="s">
        <v>13</v>
      </c>
      <c r="E27" s="9"/>
      <c r="F27" s="19">
        <v>229.9</v>
      </c>
      <c r="G27" s="19"/>
      <c r="H27" s="19">
        <f t="shared" si="0"/>
        <v>229.9</v>
      </c>
    </row>
    <row r="28" spans="1:8" ht="45">
      <c r="A28" s="17" t="s">
        <v>28</v>
      </c>
      <c r="B28" s="22" t="s">
        <v>449</v>
      </c>
      <c r="C28" s="10" t="s">
        <v>452</v>
      </c>
      <c r="D28" s="22" t="s">
        <v>29</v>
      </c>
      <c r="E28" s="9"/>
      <c r="F28" s="19">
        <v>229.9</v>
      </c>
      <c r="G28" s="19"/>
      <c r="H28" s="19">
        <f t="shared" si="0"/>
        <v>229.9</v>
      </c>
    </row>
    <row r="29" spans="1:8" ht="30">
      <c r="A29" s="17" t="s">
        <v>30</v>
      </c>
      <c r="B29" s="22" t="s">
        <v>449</v>
      </c>
      <c r="C29" s="10" t="s">
        <v>452</v>
      </c>
      <c r="D29" s="22" t="s">
        <v>29</v>
      </c>
      <c r="E29" s="9">
        <v>300</v>
      </c>
      <c r="F29" s="19">
        <v>229.9</v>
      </c>
      <c r="G29" s="19"/>
      <c r="H29" s="19">
        <f t="shared" si="0"/>
        <v>229.9</v>
      </c>
    </row>
    <row r="30" spans="1:8">
      <c r="A30" s="17" t="s">
        <v>31</v>
      </c>
      <c r="B30" s="22" t="s">
        <v>449</v>
      </c>
      <c r="C30" s="10" t="s">
        <v>453</v>
      </c>
      <c r="D30" s="22"/>
      <c r="E30" s="9"/>
      <c r="F30" s="19">
        <v>287.5</v>
      </c>
      <c r="G30" s="19"/>
      <c r="H30" s="19">
        <f t="shared" si="0"/>
        <v>287.5</v>
      </c>
    </row>
    <row r="31" spans="1:8">
      <c r="A31" s="17" t="s">
        <v>32</v>
      </c>
      <c r="B31" s="22" t="s">
        <v>449</v>
      </c>
      <c r="C31" s="10">
        <v>1003</v>
      </c>
      <c r="D31" s="22"/>
      <c r="E31" s="9"/>
      <c r="F31" s="19">
        <v>287.5</v>
      </c>
      <c r="G31" s="19"/>
      <c r="H31" s="19">
        <f t="shared" si="0"/>
        <v>287.5</v>
      </c>
    </row>
    <row r="32" spans="1:8">
      <c r="A32" s="17" t="s">
        <v>12</v>
      </c>
      <c r="B32" s="22" t="s">
        <v>449</v>
      </c>
      <c r="C32" s="10" t="s">
        <v>454</v>
      </c>
      <c r="D32" s="22" t="s">
        <v>13</v>
      </c>
      <c r="E32" s="9"/>
      <c r="F32" s="19">
        <v>287.5</v>
      </c>
      <c r="G32" s="19"/>
      <c r="H32" s="19">
        <f t="shared" si="0"/>
        <v>287.5</v>
      </c>
    </row>
    <row r="33" spans="1:9" ht="60">
      <c r="A33" s="23" t="s">
        <v>33</v>
      </c>
      <c r="B33" s="22" t="s">
        <v>455</v>
      </c>
      <c r="C33" s="10" t="s">
        <v>454</v>
      </c>
      <c r="D33" s="22" t="s">
        <v>34</v>
      </c>
      <c r="E33" s="9"/>
      <c r="F33" s="19">
        <v>287.5</v>
      </c>
      <c r="G33" s="19"/>
      <c r="H33" s="19">
        <f t="shared" si="0"/>
        <v>287.5</v>
      </c>
    </row>
    <row r="34" spans="1:9" ht="30">
      <c r="A34" s="17" t="s">
        <v>30</v>
      </c>
      <c r="B34" s="22" t="s">
        <v>449</v>
      </c>
      <c r="C34" s="10" t="s">
        <v>454</v>
      </c>
      <c r="D34" s="22" t="s">
        <v>34</v>
      </c>
      <c r="E34" s="9">
        <v>300</v>
      </c>
      <c r="F34" s="19">
        <v>287.5</v>
      </c>
      <c r="G34" s="19"/>
      <c r="H34" s="19">
        <f t="shared" si="0"/>
        <v>287.5</v>
      </c>
    </row>
    <row r="35" spans="1:9">
      <c r="A35" s="17"/>
      <c r="B35" s="22"/>
      <c r="C35" s="10" t="s">
        <v>456</v>
      </c>
      <c r="D35" s="22"/>
      <c r="E35" s="9"/>
      <c r="F35" s="1"/>
      <c r="G35" s="19"/>
      <c r="H35" s="19"/>
    </row>
    <row r="36" spans="1:9" ht="29.25">
      <c r="A36" s="20" t="s">
        <v>35</v>
      </c>
      <c r="B36" s="21" t="s">
        <v>457</v>
      </c>
      <c r="C36" s="10" t="s">
        <v>456</v>
      </c>
      <c r="D36" s="21"/>
      <c r="E36" s="9"/>
      <c r="F36" s="52">
        <f>SUM(F37++++F76+++F84+F150+++F176++F187+++F202++F223++F234)</f>
        <v>761651.40000000014</v>
      </c>
      <c r="G36" s="52">
        <f>SUM(G37++++G76+++G84+G150+++G176++G187+++G202++G223++G234)</f>
        <v>5330.2</v>
      </c>
      <c r="H36" s="52">
        <f>SUM(H37++++H76+++H84+H150+++H176++H187+++H202++H223++H234)</f>
        <v>766981.60000000021</v>
      </c>
    </row>
    <row r="37" spans="1:9">
      <c r="A37" s="17" t="s">
        <v>10</v>
      </c>
      <c r="B37" s="24" t="s">
        <v>457</v>
      </c>
      <c r="C37" s="10" t="s">
        <v>450</v>
      </c>
      <c r="D37" s="24"/>
      <c r="E37" s="9"/>
      <c r="F37" s="19">
        <f>SUM(F38+F42++F58)</f>
        <v>338464.1</v>
      </c>
      <c r="G37" s="19">
        <f t="shared" ref="G37:H37" si="1">SUM(G38+G42++G58)</f>
        <v>5330.2</v>
      </c>
      <c r="H37" s="19">
        <f t="shared" si="1"/>
        <v>343794.30000000005</v>
      </c>
    </row>
    <row r="38" spans="1:9" ht="60">
      <c r="A38" s="17" t="s">
        <v>36</v>
      </c>
      <c r="B38" s="22" t="s">
        <v>457</v>
      </c>
      <c r="C38" s="10" t="s">
        <v>458</v>
      </c>
      <c r="D38" s="22"/>
      <c r="E38" s="9"/>
      <c r="F38" s="19">
        <v>2118.6999999999998</v>
      </c>
      <c r="G38" s="19"/>
      <c r="H38" s="19">
        <f>SUM(F38:G38)</f>
        <v>2118.6999999999998</v>
      </c>
    </row>
    <row r="39" spans="1:9">
      <c r="A39" s="17" t="s">
        <v>12</v>
      </c>
      <c r="B39" s="22" t="s">
        <v>457</v>
      </c>
      <c r="C39" s="10" t="s">
        <v>458</v>
      </c>
      <c r="D39" s="22" t="s">
        <v>13</v>
      </c>
      <c r="E39" s="9"/>
      <c r="F39" s="19">
        <v>2118.6999999999998</v>
      </c>
      <c r="G39" s="19"/>
      <c r="H39" s="19">
        <f t="shared" ref="H39:H41" si="2">SUM(F39:G39)</f>
        <v>2118.6999999999998</v>
      </c>
    </row>
    <row r="40" spans="1:9">
      <c r="A40" s="17" t="s">
        <v>37</v>
      </c>
      <c r="B40" s="22" t="s">
        <v>457</v>
      </c>
      <c r="C40" s="10" t="s">
        <v>458</v>
      </c>
      <c r="D40" s="22" t="s">
        <v>38</v>
      </c>
      <c r="E40" s="9"/>
      <c r="F40" s="19">
        <v>2118.6999999999998</v>
      </c>
      <c r="G40" s="19"/>
      <c r="H40" s="19">
        <f t="shared" si="2"/>
        <v>2118.6999999999998</v>
      </c>
    </row>
    <row r="41" spans="1:9" ht="90">
      <c r="A41" s="17" t="s">
        <v>16</v>
      </c>
      <c r="B41" s="22" t="s">
        <v>457</v>
      </c>
      <c r="C41" s="10" t="s">
        <v>458</v>
      </c>
      <c r="D41" s="22" t="s">
        <v>38</v>
      </c>
      <c r="E41" s="9">
        <v>100</v>
      </c>
      <c r="F41" s="19">
        <v>2118.6999999999998</v>
      </c>
      <c r="G41" s="19"/>
      <c r="H41" s="19">
        <f t="shared" si="2"/>
        <v>2118.6999999999998</v>
      </c>
    </row>
    <row r="42" spans="1:9" ht="90">
      <c r="A42" s="17" t="s">
        <v>39</v>
      </c>
      <c r="B42" s="22" t="s">
        <v>457</v>
      </c>
      <c r="C42" s="10" t="s">
        <v>459</v>
      </c>
      <c r="D42" s="22"/>
      <c r="E42" s="9"/>
      <c r="F42" s="19">
        <f>SUM(F43+++F48)</f>
        <v>168280.69999999998</v>
      </c>
      <c r="G42" s="19">
        <f t="shared" ref="G42:H42" si="3">SUM(G43+++G48)</f>
        <v>5330.2</v>
      </c>
      <c r="H42" s="19">
        <f t="shared" si="3"/>
        <v>173610.9</v>
      </c>
      <c r="I42" s="19"/>
    </row>
    <row r="43" spans="1:9">
      <c r="A43" s="17" t="s">
        <v>12</v>
      </c>
      <c r="B43" s="22" t="s">
        <v>457</v>
      </c>
      <c r="C43" s="10" t="s">
        <v>459</v>
      </c>
      <c r="D43" s="22" t="s">
        <v>13</v>
      </c>
      <c r="E43" s="9"/>
      <c r="F43" s="19">
        <f>SUM(F44)</f>
        <v>168280.69999999998</v>
      </c>
      <c r="G43" s="19">
        <f t="shared" ref="G43:H43" si="4">SUM(G44)</f>
        <v>0</v>
      </c>
      <c r="H43" s="19">
        <f t="shared" si="4"/>
        <v>168280.69999999998</v>
      </c>
    </row>
    <row r="44" spans="1:9" ht="60">
      <c r="A44" s="25" t="s">
        <v>40</v>
      </c>
      <c r="B44" s="22" t="s">
        <v>457</v>
      </c>
      <c r="C44" s="10" t="s">
        <v>459</v>
      </c>
      <c r="D44" s="22" t="s">
        <v>41</v>
      </c>
      <c r="E44" s="9"/>
      <c r="F44" s="19">
        <f>SUM(F45:F47)</f>
        <v>168280.69999999998</v>
      </c>
      <c r="G44" s="19">
        <f t="shared" ref="G44:H44" si="5">SUM(G45:G47)</f>
        <v>0</v>
      </c>
      <c r="H44" s="19">
        <f t="shared" si="5"/>
        <v>168280.69999999998</v>
      </c>
    </row>
    <row r="45" spans="1:9" ht="90">
      <c r="A45" s="17" t="s">
        <v>16</v>
      </c>
      <c r="B45" s="22" t="s">
        <v>457</v>
      </c>
      <c r="C45" s="10" t="s">
        <v>459</v>
      </c>
      <c r="D45" s="22" t="s">
        <v>41</v>
      </c>
      <c r="E45" s="9">
        <v>100</v>
      </c>
      <c r="F45" s="19">
        <v>152712.79999999999</v>
      </c>
      <c r="G45" s="61"/>
      <c r="H45" s="19">
        <f>SUM(F45:G45)</f>
        <v>152712.79999999999</v>
      </c>
    </row>
    <row r="46" spans="1:9" ht="45">
      <c r="A46" s="17" t="s">
        <v>23</v>
      </c>
      <c r="B46" s="22" t="s">
        <v>457</v>
      </c>
      <c r="C46" s="10" t="s">
        <v>459</v>
      </c>
      <c r="D46" s="22" t="s">
        <v>41</v>
      </c>
      <c r="E46" s="9">
        <v>200</v>
      </c>
      <c r="F46" s="19">
        <v>15017.9</v>
      </c>
      <c r="G46" s="19"/>
      <c r="H46" s="19">
        <f t="shared" ref="H46:H47" si="6">SUM(F46:G46)</f>
        <v>15017.9</v>
      </c>
    </row>
    <row r="47" spans="1:9">
      <c r="A47" s="23" t="s">
        <v>24</v>
      </c>
      <c r="B47" s="22" t="s">
        <v>457</v>
      </c>
      <c r="C47" s="10" t="s">
        <v>459</v>
      </c>
      <c r="D47" s="22" t="s">
        <v>41</v>
      </c>
      <c r="E47" s="9">
        <v>800</v>
      </c>
      <c r="F47" s="19">
        <v>550</v>
      </c>
      <c r="G47" s="19"/>
      <c r="H47" s="19">
        <f t="shared" si="6"/>
        <v>550</v>
      </c>
    </row>
    <row r="48" spans="1:9" ht="30">
      <c r="A48" s="23" t="s">
        <v>42</v>
      </c>
      <c r="B48" s="26" t="s">
        <v>457</v>
      </c>
      <c r="C48" s="26" t="s">
        <v>459</v>
      </c>
      <c r="D48" s="26" t="s">
        <v>43</v>
      </c>
      <c r="E48" s="10"/>
      <c r="F48" s="19">
        <f>SUM(F49++F52+F55)</f>
        <v>0</v>
      </c>
      <c r="G48" s="19">
        <f t="shared" ref="G48:H48" si="7">SUM(G49++G52+G55)</f>
        <v>5330.2</v>
      </c>
      <c r="H48" s="19">
        <f t="shared" si="7"/>
        <v>5330.2</v>
      </c>
    </row>
    <row r="49" spans="1:8" ht="270">
      <c r="A49" s="17" t="s">
        <v>44</v>
      </c>
      <c r="B49" s="22" t="s">
        <v>457</v>
      </c>
      <c r="C49" s="10" t="s">
        <v>459</v>
      </c>
      <c r="D49" s="22" t="s">
        <v>45</v>
      </c>
      <c r="E49" s="22"/>
      <c r="F49" s="19">
        <f>SUM(F50:F51)</f>
        <v>0</v>
      </c>
      <c r="G49" s="19">
        <f t="shared" ref="G49:H49" si="8">SUM(G50:G51)</f>
        <v>2118.9</v>
      </c>
      <c r="H49" s="19">
        <f t="shared" si="8"/>
        <v>2118.9</v>
      </c>
    </row>
    <row r="50" spans="1:8" ht="90">
      <c r="A50" s="17" t="s">
        <v>16</v>
      </c>
      <c r="B50" s="22" t="s">
        <v>457</v>
      </c>
      <c r="C50" s="10" t="s">
        <v>459</v>
      </c>
      <c r="D50" s="22" t="s">
        <v>45</v>
      </c>
      <c r="E50" s="22" t="s">
        <v>460</v>
      </c>
      <c r="F50" s="19"/>
      <c r="G50" s="19">
        <v>1952.1</v>
      </c>
      <c r="H50" s="19">
        <f>SUM(F50:G50)</f>
        <v>1952.1</v>
      </c>
    </row>
    <row r="51" spans="1:8" ht="45">
      <c r="A51" s="17" t="s">
        <v>23</v>
      </c>
      <c r="B51" s="22" t="s">
        <v>457</v>
      </c>
      <c r="C51" s="10" t="s">
        <v>459</v>
      </c>
      <c r="D51" s="22" t="s">
        <v>45</v>
      </c>
      <c r="E51" s="22" t="s">
        <v>461</v>
      </c>
      <c r="F51" s="19"/>
      <c r="G51" s="19">
        <v>166.8</v>
      </c>
      <c r="H51" s="19">
        <f>SUM(F51:G51)</f>
        <v>166.8</v>
      </c>
    </row>
    <row r="52" spans="1:8" ht="210">
      <c r="A52" s="27" t="s">
        <v>46</v>
      </c>
      <c r="B52" s="22" t="s">
        <v>462</v>
      </c>
      <c r="C52" s="10" t="s">
        <v>459</v>
      </c>
      <c r="D52" s="28" t="s">
        <v>47</v>
      </c>
      <c r="E52" s="29"/>
      <c r="F52" s="19">
        <f>SUM(F53:F54)</f>
        <v>0</v>
      </c>
      <c r="G52" s="19">
        <f t="shared" ref="G52:H52" si="9">SUM(G53:G54)</f>
        <v>1622.1</v>
      </c>
      <c r="H52" s="19">
        <f t="shared" si="9"/>
        <v>1622.1</v>
      </c>
    </row>
    <row r="53" spans="1:8" ht="90">
      <c r="A53" s="17" t="s">
        <v>16</v>
      </c>
      <c r="B53" s="22" t="s">
        <v>462</v>
      </c>
      <c r="C53" s="10" t="s">
        <v>459</v>
      </c>
      <c r="D53" s="28" t="s">
        <v>47</v>
      </c>
      <c r="E53" s="29">
        <v>100</v>
      </c>
      <c r="F53" s="19"/>
      <c r="G53" s="19">
        <v>1464</v>
      </c>
      <c r="H53" s="19">
        <f>SUM(F53:G53)</f>
        <v>1464</v>
      </c>
    </row>
    <row r="54" spans="1:8" ht="45">
      <c r="A54" s="17" t="s">
        <v>23</v>
      </c>
      <c r="B54" s="22" t="s">
        <v>457</v>
      </c>
      <c r="C54" s="10" t="s">
        <v>459</v>
      </c>
      <c r="D54" s="28" t="s">
        <v>47</v>
      </c>
      <c r="E54" s="29">
        <v>200</v>
      </c>
      <c r="F54" s="19"/>
      <c r="G54" s="19">
        <v>158.1</v>
      </c>
      <c r="H54" s="19">
        <f>SUM(F54:G54)</f>
        <v>158.1</v>
      </c>
    </row>
    <row r="55" spans="1:8" ht="135">
      <c r="A55" s="27" t="s">
        <v>48</v>
      </c>
      <c r="B55" s="22" t="s">
        <v>457</v>
      </c>
      <c r="C55" s="10" t="s">
        <v>459</v>
      </c>
      <c r="D55" s="28" t="s">
        <v>49</v>
      </c>
      <c r="E55" s="29"/>
      <c r="F55" s="19">
        <f>SUM(F56:F57)</f>
        <v>0</v>
      </c>
      <c r="G55" s="19">
        <f t="shared" ref="G55:H55" si="10">SUM(G56:G57)</f>
        <v>1589.1999999999998</v>
      </c>
      <c r="H55" s="19">
        <f t="shared" si="10"/>
        <v>1589.1999999999998</v>
      </c>
    </row>
    <row r="56" spans="1:8" ht="90">
      <c r="A56" s="17" t="s">
        <v>16</v>
      </c>
      <c r="B56" s="22" t="s">
        <v>457</v>
      </c>
      <c r="C56" s="10" t="s">
        <v>459</v>
      </c>
      <c r="D56" s="28" t="s">
        <v>49</v>
      </c>
      <c r="E56" s="29">
        <v>100</v>
      </c>
      <c r="F56" s="19"/>
      <c r="G56" s="19">
        <v>1464.1</v>
      </c>
      <c r="H56" s="19">
        <f>SUM(F56:G56)</f>
        <v>1464.1</v>
      </c>
    </row>
    <row r="57" spans="1:8" ht="45">
      <c r="A57" s="17" t="s">
        <v>23</v>
      </c>
      <c r="B57" s="22" t="s">
        <v>457</v>
      </c>
      <c r="C57" s="10" t="s">
        <v>459</v>
      </c>
      <c r="D57" s="28" t="s">
        <v>49</v>
      </c>
      <c r="E57" s="29">
        <v>200</v>
      </c>
      <c r="F57" s="19"/>
      <c r="G57" s="19">
        <v>125.1</v>
      </c>
      <c r="H57" s="19">
        <f>SUM(F57:G57)</f>
        <v>125.1</v>
      </c>
    </row>
    <row r="58" spans="1:8">
      <c r="A58" s="17" t="s">
        <v>27</v>
      </c>
      <c r="B58" s="22" t="s">
        <v>457</v>
      </c>
      <c r="C58" s="10" t="s">
        <v>452</v>
      </c>
      <c r="D58" s="22"/>
      <c r="E58" s="29"/>
      <c r="F58" s="19">
        <f>SUM(F59+F72)</f>
        <v>168064.7</v>
      </c>
      <c r="G58" s="19">
        <f t="shared" ref="G58:H58" si="11">SUM(G59+G72)</f>
        <v>0</v>
      </c>
      <c r="H58" s="19">
        <f t="shared" si="11"/>
        <v>168064.7</v>
      </c>
    </row>
    <row r="59" spans="1:8">
      <c r="A59" s="17" t="s">
        <v>12</v>
      </c>
      <c r="B59" s="22" t="s">
        <v>457</v>
      </c>
      <c r="C59" s="10" t="s">
        <v>452</v>
      </c>
      <c r="D59" s="22" t="s">
        <v>13</v>
      </c>
      <c r="E59" s="29"/>
      <c r="F59" s="19">
        <f>SUM(F60+++F62++F64++++F68+++F70)</f>
        <v>119976.8</v>
      </c>
      <c r="G59" s="19">
        <f t="shared" ref="G59:H59" si="12">SUM(G60+++G62++G64++++G68+++G70)</f>
        <v>0</v>
      </c>
      <c r="H59" s="19">
        <f t="shared" si="12"/>
        <v>119976.8</v>
      </c>
    </row>
    <row r="60" spans="1:8" ht="45">
      <c r="A60" s="25" t="s">
        <v>50</v>
      </c>
      <c r="B60" s="22" t="s">
        <v>457</v>
      </c>
      <c r="C60" s="10" t="s">
        <v>452</v>
      </c>
      <c r="D60" s="22" t="s">
        <v>51</v>
      </c>
      <c r="E60" s="9"/>
      <c r="F60" s="19">
        <v>1474.8</v>
      </c>
      <c r="G60" s="19"/>
      <c r="H60" s="19">
        <f>SUM(F60:G60)</f>
        <v>1474.8</v>
      </c>
    </row>
    <row r="61" spans="1:8" ht="60">
      <c r="A61" s="25" t="s">
        <v>52</v>
      </c>
      <c r="B61" s="22" t="s">
        <v>457</v>
      </c>
      <c r="C61" s="10" t="s">
        <v>452</v>
      </c>
      <c r="D61" s="22" t="s">
        <v>51</v>
      </c>
      <c r="E61" s="9">
        <v>600</v>
      </c>
      <c r="F61" s="19">
        <v>1474.8</v>
      </c>
      <c r="G61" s="19"/>
      <c r="H61" s="19">
        <f t="shared" ref="H61:H75" si="13">SUM(F61:G61)</f>
        <v>1474.8</v>
      </c>
    </row>
    <row r="62" spans="1:8" ht="45">
      <c r="A62" s="17" t="s">
        <v>28</v>
      </c>
      <c r="B62" s="22" t="s">
        <v>457</v>
      </c>
      <c r="C62" s="10" t="s">
        <v>452</v>
      </c>
      <c r="D62" s="22" t="s">
        <v>29</v>
      </c>
      <c r="E62" s="9"/>
      <c r="F62" s="19">
        <v>234.3</v>
      </c>
      <c r="G62" s="19"/>
      <c r="H62" s="19">
        <f t="shared" si="13"/>
        <v>234.3</v>
      </c>
    </row>
    <row r="63" spans="1:8" ht="30">
      <c r="A63" s="17" t="s">
        <v>30</v>
      </c>
      <c r="B63" s="22" t="s">
        <v>457</v>
      </c>
      <c r="C63" s="10" t="s">
        <v>452</v>
      </c>
      <c r="D63" s="22" t="s">
        <v>29</v>
      </c>
      <c r="E63" s="9">
        <v>300</v>
      </c>
      <c r="F63" s="19">
        <v>234.3</v>
      </c>
      <c r="G63" s="19"/>
      <c r="H63" s="19">
        <f t="shared" si="13"/>
        <v>234.3</v>
      </c>
    </row>
    <row r="64" spans="1:8" ht="60">
      <c r="A64" s="23" t="s">
        <v>53</v>
      </c>
      <c r="B64" s="22" t="s">
        <v>457</v>
      </c>
      <c r="C64" s="10" t="s">
        <v>452</v>
      </c>
      <c r="D64" s="22" t="s">
        <v>54</v>
      </c>
      <c r="E64" s="9"/>
      <c r="F64" s="19">
        <f>SUM(F65:F67)</f>
        <v>85229.5</v>
      </c>
      <c r="G64" s="19"/>
      <c r="H64" s="19">
        <f t="shared" si="13"/>
        <v>85229.5</v>
      </c>
    </row>
    <row r="65" spans="1:8" ht="90">
      <c r="A65" s="17" t="s">
        <v>16</v>
      </c>
      <c r="B65" s="22" t="s">
        <v>457</v>
      </c>
      <c r="C65" s="10" t="s">
        <v>452</v>
      </c>
      <c r="D65" s="22" t="s">
        <v>54</v>
      </c>
      <c r="E65" s="9">
        <v>100</v>
      </c>
      <c r="F65" s="19">
        <v>55185.7</v>
      </c>
      <c r="G65" s="61"/>
      <c r="H65" s="19">
        <f t="shared" si="13"/>
        <v>55185.7</v>
      </c>
    </row>
    <row r="66" spans="1:8" ht="45">
      <c r="A66" s="17" t="s">
        <v>23</v>
      </c>
      <c r="B66" s="22" t="s">
        <v>457</v>
      </c>
      <c r="C66" s="10" t="s">
        <v>452</v>
      </c>
      <c r="D66" s="22" t="s">
        <v>54</v>
      </c>
      <c r="E66" s="9">
        <v>200</v>
      </c>
      <c r="F66" s="19">
        <v>27370.7</v>
      </c>
      <c r="G66" s="19"/>
      <c r="H66" s="19">
        <f t="shared" si="13"/>
        <v>27370.7</v>
      </c>
    </row>
    <row r="67" spans="1:8">
      <c r="A67" s="23" t="s">
        <v>24</v>
      </c>
      <c r="B67" s="22" t="s">
        <v>457</v>
      </c>
      <c r="C67" s="10" t="s">
        <v>452</v>
      </c>
      <c r="D67" s="22" t="s">
        <v>54</v>
      </c>
      <c r="E67" s="9">
        <v>800</v>
      </c>
      <c r="F67" s="19">
        <v>2673.1</v>
      </c>
      <c r="G67" s="19"/>
      <c r="H67" s="19">
        <f t="shared" si="13"/>
        <v>2673.1</v>
      </c>
    </row>
    <row r="68" spans="1:8" ht="30">
      <c r="A68" s="17" t="s">
        <v>55</v>
      </c>
      <c r="B68" s="22" t="s">
        <v>457</v>
      </c>
      <c r="C68" s="10" t="s">
        <v>452</v>
      </c>
      <c r="D68" s="22" t="s">
        <v>56</v>
      </c>
      <c r="E68" s="9"/>
      <c r="F68" s="55">
        <v>9800</v>
      </c>
      <c r="G68" s="19"/>
      <c r="H68" s="19">
        <f t="shared" si="13"/>
        <v>9800</v>
      </c>
    </row>
    <row r="69" spans="1:8">
      <c r="A69" s="23" t="s">
        <v>24</v>
      </c>
      <c r="B69" s="22" t="s">
        <v>457</v>
      </c>
      <c r="C69" s="10" t="s">
        <v>452</v>
      </c>
      <c r="D69" s="22" t="s">
        <v>56</v>
      </c>
      <c r="E69" s="9">
        <v>800</v>
      </c>
      <c r="F69" s="55">
        <v>9800</v>
      </c>
      <c r="G69" s="19"/>
      <c r="H69" s="19">
        <f t="shared" si="13"/>
        <v>9800</v>
      </c>
    </row>
    <row r="70" spans="1:8" ht="30">
      <c r="A70" s="23" t="s">
        <v>58</v>
      </c>
      <c r="B70" s="22" t="s">
        <v>457</v>
      </c>
      <c r="C70" s="10" t="s">
        <v>452</v>
      </c>
      <c r="D70" s="22" t="s">
        <v>59</v>
      </c>
      <c r="E70" s="9"/>
      <c r="F70" s="55">
        <v>23238.2</v>
      </c>
      <c r="G70" s="19"/>
      <c r="H70" s="19">
        <f t="shared" si="13"/>
        <v>23238.2</v>
      </c>
    </row>
    <row r="71" spans="1:8">
      <c r="A71" s="23" t="s">
        <v>24</v>
      </c>
      <c r="B71" s="22" t="s">
        <v>457</v>
      </c>
      <c r="C71" s="10" t="s">
        <v>452</v>
      </c>
      <c r="D71" s="22" t="s">
        <v>59</v>
      </c>
      <c r="E71" s="9">
        <v>800</v>
      </c>
      <c r="F71" s="19">
        <v>23238.2</v>
      </c>
      <c r="G71" s="19"/>
      <c r="H71" s="19">
        <f t="shared" si="13"/>
        <v>23238.2</v>
      </c>
    </row>
    <row r="72" spans="1:8" ht="45">
      <c r="A72" s="30" t="s">
        <v>60</v>
      </c>
      <c r="B72" s="31" t="s">
        <v>457</v>
      </c>
      <c r="C72" s="31" t="s">
        <v>452</v>
      </c>
      <c r="D72" s="31" t="s">
        <v>61</v>
      </c>
      <c r="E72" s="32"/>
      <c r="F72" s="19">
        <f>SUM(F73)</f>
        <v>48087.9</v>
      </c>
      <c r="G72" s="19"/>
      <c r="H72" s="19">
        <f t="shared" si="13"/>
        <v>48087.9</v>
      </c>
    </row>
    <row r="73" spans="1:8" ht="45">
      <c r="A73" s="30" t="s">
        <v>62</v>
      </c>
      <c r="B73" s="31" t="s">
        <v>457</v>
      </c>
      <c r="C73" s="31" t="s">
        <v>452</v>
      </c>
      <c r="D73" s="31" t="s">
        <v>63</v>
      </c>
      <c r="E73" s="32"/>
      <c r="F73" s="19">
        <f>SUM(F74)</f>
        <v>48087.9</v>
      </c>
      <c r="G73" s="19"/>
      <c r="H73" s="19">
        <f t="shared" si="13"/>
        <v>48087.9</v>
      </c>
    </row>
    <row r="74" spans="1:8" ht="60">
      <c r="A74" s="33" t="s">
        <v>64</v>
      </c>
      <c r="B74" s="31" t="s">
        <v>457</v>
      </c>
      <c r="C74" s="31" t="s">
        <v>452</v>
      </c>
      <c r="D74" s="31" t="s">
        <v>65</v>
      </c>
      <c r="E74" s="32"/>
      <c r="F74" s="19">
        <f>SUM(F75)</f>
        <v>48087.9</v>
      </c>
      <c r="G74" s="19"/>
      <c r="H74" s="19">
        <f t="shared" si="13"/>
        <v>48087.9</v>
      </c>
    </row>
    <row r="75" spans="1:8" ht="45">
      <c r="A75" s="33" t="s">
        <v>66</v>
      </c>
      <c r="B75" s="31" t="s">
        <v>457</v>
      </c>
      <c r="C75" s="31" t="s">
        <v>452</v>
      </c>
      <c r="D75" s="31" t="s">
        <v>65</v>
      </c>
      <c r="E75" s="32">
        <v>600</v>
      </c>
      <c r="F75" s="19">
        <v>48087.9</v>
      </c>
      <c r="G75" s="19"/>
      <c r="H75" s="19">
        <f t="shared" si="13"/>
        <v>48087.9</v>
      </c>
    </row>
    <row r="76" spans="1:8">
      <c r="A76" s="17" t="s">
        <v>67</v>
      </c>
      <c r="B76" s="22" t="s">
        <v>457</v>
      </c>
      <c r="C76" s="10" t="s">
        <v>463</v>
      </c>
      <c r="D76" s="22"/>
      <c r="E76" s="9"/>
      <c r="F76" s="19">
        <f>SUM(F77)</f>
        <v>1160</v>
      </c>
      <c r="G76" s="19">
        <f t="shared" ref="G76:H77" si="14">SUM(G77)</f>
        <v>0</v>
      </c>
      <c r="H76" s="19">
        <f t="shared" si="14"/>
        <v>1160</v>
      </c>
    </row>
    <row r="77" spans="1:8">
      <c r="A77" s="17" t="s">
        <v>68</v>
      </c>
      <c r="B77" s="22" t="s">
        <v>457</v>
      </c>
      <c r="C77" s="10" t="s">
        <v>464</v>
      </c>
      <c r="D77" s="22"/>
      <c r="E77" s="9"/>
      <c r="F77" s="19">
        <f>SUM(F78)</f>
        <v>1160</v>
      </c>
      <c r="G77" s="19">
        <f t="shared" si="14"/>
        <v>0</v>
      </c>
      <c r="H77" s="19">
        <f t="shared" si="14"/>
        <v>1160</v>
      </c>
    </row>
    <row r="78" spans="1:8">
      <c r="A78" s="17" t="s">
        <v>12</v>
      </c>
      <c r="B78" s="22" t="s">
        <v>457</v>
      </c>
      <c r="C78" s="10" t="s">
        <v>464</v>
      </c>
      <c r="D78" s="22" t="s">
        <v>13</v>
      </c>
      <c r="E78" s="9"/>
      <c r="F78" s="55">
        <f>SUM(F81++++F79)</f>
        <v>1160</v>
      </c>
      <c r="G78" s="55">
        <f t="shared" ref="G78:H78" si="15">SUM(G81++++G79)</f>
        <v>0</v>
      </c>
      <c r="H78" s="55">
        <f t="shared" si="15"/>
        <v>1160</v>
      </c>
    </row>
    <row r="79" spans="1:8">
      <c r="A79" s="17" t="s">
        <v>69</v>
      </c>
      <c r="B79" s="22" t="s">
        <v>457</v>
      </c>
      <c r="C79" s="10" t="s">
        <v>464</v>
      </c>
      <c r="D79" s="22" t="s">
        <v>70</v>
      </c>
      <c r="E79" s="9"/>
      <c r="F79" s="19">
        <v>500</v>
      </c>
      <c r="G79" s="19"/>
      <c r="H79" s="19">
        <f>SUM(F79:G79)</f>
        <v>500</v>
      </c>
    </row>
    <row r="80" spans="1:8" ht="45">
      <c r="A80" s="17" t="s">
        <v>23</v>
      </c>
      <c r="B80" s="22" t="s">
        <v>457</v>
      </c>
      <c r="C80" s="10" t="s">
        <v>464</v>
      </c>
      <c r="D80" s="22" t="s">
        <v>70</v>
      </c>
      <c r="E80" s="9">
        <v>200</v>
      </c>
      <c r="F80" s="19">
        <v>500</v>
      </c>
      <c r="G80" s="19"/>
      <c r="H80" s="19">
        <f>SUM(F80:G80)</f>
        <v>500</v>
      </c>
    </row>
    <row r="81" spans="1:8">
      <c r="A81" s="17" t="s">
        <v>71</v>
      </c>
      <c r="B81" s="22" t="s">
        <v>457</v>
      </c>
      <c r="C81" s="10" t="s">
        <v>464</v>
      </c>
      <c r="D81" s="22" t="s">
        <v>72</v>
      </c>
      <c r="E81" s="9"/>
      <c r="F81" s="19">
        <f>SUM(F82:F83)</f>
        <v>660</v>
      </c>
      <c r="G81" s="19">
        <f t="shared" ref="G81:H81" si="16">SUM(G82:G83)</f>
        <v>0</v>
      </c>
      <c r="H81" s="19">
        <f t="shared" si="16"/>
        <v>660</v>
      </c>
    </row>
    <row r="82" spans="1:8" ht="45">
      <c r="A82" s="17" t="s">
        <v>23</v>
      </c>
      <c r="B82" s="22" t="s">
        <v>457</v>
      </c>
      <c r="C82" s="10" t="s">
        <v>464</v>
      </c>
      <c r="D82" s="22" t="s">
        <v>72</v>
      </c>
      <c r="E82" s="9">
        <v>200</v>
      </c>
      <c r="F82" s="19">
        <v>650</v>
      </c>
      <c r="G82" s="19"/>
      <c r="H82" s="19">
        <f>SUM(F82:G82)</f>
        <v>650</v>
      </c>
    </row>
    <row r="83" spans="1:8" ht="30">
      <c r="A83" s="17" t="s">
        <v>30</v>
      </c>
      <c r="B83" s="22" t="s">
        <v>457</v>
      </c>
      <c r="C83" s="10" t="s">
        <v>464</v>
      </c>
      <c r="D83" s="22" t="s">
        <v>72</v>
      </c>
      <c r="E83" s="9">
        <v>300</v>
      </c>
      <c r="F83" s="19">
        <v>10</v>
      </c>
      <c r="G83" s="19"/>
      <c r="H83" s="19">
        <f>SUM(F83:G83)</f>
        <v>10</v>
      </c>
    </row>
    <row r="84" spans="1:8">
      <c r="A84" s="30" t="s">
        <v>73</v>
      </c>
      <c r="B84" s="31" t="s">
        <v>457</v>
      </c>
      <c r="C84" s="31" t="s">
        <v>465</v>
      </c>
      <c r="D84" s="31"/>
      <c r="E84" s="32"/>
      <c r="F84" s="19">
        <f>SUM(F85+F91+F103+F120)</f>
        <v>133257.5</v>
      </c>
      <c r="G84" s="19"/>
      <c r="H84" s="19">
        <f>SUM(F84:G84)</f>
        <v>133257.5</v>
      </c>
    </row>
    <row r="85" spans="1:8">
      <c r="A85" s="30" t="s">
        <v>74</v>
      </c>
      <c r="B85" s="31" t="s">
        <v>457</v>
      </c>
      <c r="C85" s="31" t="s">
        <v>466</v>
      </c>
      <c r="D85" s="31"/>
      <c r="E85" s="32"/>
      <c r="F85" s="19">
        <f>SUM(F86)</f>
        <v>24000</v>
      </c>
      <c r="G85" s="19"/>
      <c r="H85" s="19">
        <f t="shared" ref="H85:H148" si="17">SUM(F85:G85)</f>
        <v>24000</v>
      </c>
    </row>
    <row r="86" spans="1:8" ht="75">
      <c r="A86" s="30" t="s">
        <v>75</v>
      </c>
      <c r="B86" s="31" t="s">
        <v>457</v>
      </c>
      <c r="C86" s="31" t="s">
        <v>466</v>
      </c>
      <c r="D86" s="31" t="s">
        <v>76</v>
      </c>
      <c r="E86" s="32"/>
      <c r="F86" s="19">
        <f>SUM(F87)</f>
        <v>24000</v>
      </c>
      <c r="G86" s="19"/>
      <c r="H86" s="19">
        <f t="shared" si="17"/>
        <v>24000</v>
      </c>
    </row>
    <row r="87" spans="1:8" ht="60">
      <c r="A87" s="30" t="s">
        <v>77</v>
      </c>
      <c r="B87" s="31" t="s">
        <v>457</v>
      </c>
      <c r="C87" s="31" t="s">
        <v>466</v>
      </c>
      <c r="D87" s="31" t="s">
        <v>78</v>
      </c>
      <c r="E87" s="32"/>
      <c r="F87" s="19">
        <f>SUM(F88)</f>
        <v>24000</v>
      </c>
      <c r="G87" s="19"/>
      <c r="H87" s="19">
        <f t="shared" si="17"/>
        <v>24000</v>
      </c>
    </row>
    <row r="88" spans="1:8" ht="60">
      <c r="A88" s="30" t="s">
        <v>79</v>
      </c>
      <c r="B88" s="31" t="s">
        <v>457</v>
      </c>
      <c r="C88" s="31" t="s">
        <v>466</v>
      </c>
      <c r="D88" s="31" t="s">
        <v>80</v>
      </c>
      <c r="E88" s="32"/>
      <c r="F88" s="19">
        <f>SUM(F89)</f>
        <v>24000</v>
      </c>
      <c r="G88" s="19"/>
      <c r="H88" s="19">
        <f t="shared" si="17"/>
        <v>24000</v>
      </c>
    </row>
    <row r="89" spans="1:8" ht="45">
      <c r="A89" s="34" t="s">
        <v>519</v>
      </c>
      <c r="B89" s="31" t="s">
        <v>457</v>
      </c>
      <c r="C89" s="31" t="s">
        <v>466</v>
      </c>
      <c r="D89" s="31" t="s">
        <v>81</v>
      </c>
      <c r="E89" s="32"/>
      <c r="F89" s="19">
        <f>SUM(F90)</f>
        <v>24000</v>
      </c>
      <c r="G89" s="19"/>
      <c r="H89" s="19">
        <f t="shared" si="17"/>
        <v>24000</v>
      </c>
    </row>
    <row r="90" spans="1:8" ht="60">
      <c r="A90" s="33" t="s">
        <v>57</v>
      </c>
      <c r="B90" s="31" t="s">
        <v>457</v>
      </c>
      <c r="C90" s="31" t="s">
        <v>466</v>
      </c>
      <c r="D90" s="31" t="s">
        <v>81</v>
      </c>
      <c r="E90" s="32">
        <v>400</v>
      </c>
      <c r="F90" s="19">
        <v>24000</v>
      </c>
      <c r="G90" s="19"/>
      <c r="H90" s="19">
        <f t="shared" si="17"/>
        <v>24000</v>
      </c>
    </row>
    <row r="91" spans="1:8">
      <c r="A91" s="30" t="s">
        <v>82</v>
      </c>
      <c r="B91" s="31" t="s">
        <v>457</v>
      </c>
      <c r="C91" s="31" t="s">
        <v>467</v>
      </c>
      <c r="D91" s="35"/>
      <c r="E91" s="32"/>
      <c r="F91" s="19">
        <f>SUM(F92)</f>
        <v>45720</v>
      </c>
      <c r="G91" s="19"/>
      <c r="H91" s="19">
        <f t="shared" si="17"/>
        <v>45720</v>
      </c>
    </row>
    <row r="92" spans="1:8" ht="45">
      <c r="A92" s="30" t="s">
        <v>83</v>
      </c>
      <c r="B92" s="31" t="s">
        <v>457</v>
      </c>
      <c r="C92" s="31" t="s">
        <v>467</v>
      </c>
      <c r="D92" s="31" t="s">
        <v>84</v>
      </c>
      <c r="E92" s="32"/>
      <c r="F92" s="19">
        <f>SUM(F93)</f>
        <v>45720</v>
      </c>
      <c r="G92" s="19"/>
      <c r="H92" s="19">
        <f t="shared" si="17"/>
        <v>45720</v>
      </c>
    </row>
    <row r="93" spans="1:8" ht="30">
      <c r="A93" s="30" t="s">
        <v>85</v>
      </c>
      <c r="B93" s="31" t="s">
        <v>457</v>
      </c>
      <c r="C93" s="31" t="s">
        <v>467</v>
      </c>
      <c r="D93" s="31" t="s">
        <v>86</v>
      </c>
      <c r="E93" s="32"/>
      <c r="F93" s="19">
        <f>SUM(F94)</f>
        <v>45720</v>
      </c>
      <c r="G93" s="19"/>
      <c r="H93" s="19">
        <f t="shared" si="17"/>
        <v>45720</v>
      </c>
    </row>
    <row r="94" spans="1:8" ht="90">
      <c r="A94" s="30" t="s">
        <v>87</v>
      </c>
      <c r="B94" s="31" t="s">
        <v>457</v>
      </c>
      <c r="C94" s="31" t="s">
        <v>467</v>
      </c>
      <c r="D94" s="31" t="s">
        <v>88</v>
      </c>
      <c r="E94" s="32"/>
      <c r="F94" s="19">
        <f>SUM(F95+F97+F99+F101)</f>
        <v>45720</v>
      </c>
      <c r="G94" s="19"/>
      <c r="H94" s="19">
        <f t="shared" si="17"/>
        <v>45720</v>
      </c>
    </row>
    <row r="95" spans="1:8" ht="60">
      <c r="A95" s="33" t="s">
        <v>64</v>
      </c>
      <c r="B95" s="31" t="s">
        <v>457</v>
      </c>
      <c r="C95" s="31" t="s">
        <v>467</v>
      </c>
      <c r="D95" s="31" t="s">
        <v>89</v>
      </c>
      <c r="E95" s="32"/>
      <c r="F95" s="19">
        <f>SUM(F96)</f>
        <v>4208.5</v>
      </c>
      <c r="G95" s="19"/>
      <c r="H95" s="19">
        <f t="shared" si="17"/>
        <v>4208.5</v>
      </c>
    </row>
    <row r="96" spans="1:8" ht="45">
      <c r="A96" s="33" t="s">
        <v>66</v>
      </c>
      <c r="B96" s="31" t="s">
        <v>457</v>
      </c>
      <c r="C96" s="31" t="s">
        <v>467</v>
      </c>
      <c r="D96" s="31" t="s">
        <v>89</v>
      </c>
      <c r="E96" s="32">
        <v>600</v>
      </c>
      <c r="F96" s="19">
        <v>4208.5</v>
      </c>
      <c r="G96" s="19"/>
      <c r="H96" s="19">
        <f t="shared" si="17"/>
        <v>4208.5</v>
      </c>
    </row>
    <row r="97" spans="1:8" ht="60">
      <c r="A97" s="30" t="s">
        <v>90</v>
      </c>
      <c r="B97" s="31" t="s">
        <v>457</v>
      </c>
      <c r="C97" s="31" t="s">
        <v>467</v>
      </c>
      <c r="D97" s="31" t="s">
        <v>91</v>
      </c>
      <c r="E97" s="32"/>
      <c r="F97" s="19">
        <f>SUM(F98)</f>
        <v>31921.200000000001</v>
      </c>
      <c r="G97" s="19"/>
      <c r="H97" s="19">
        <f t="shared" si="17"/>
        <v>31921.200000000001</v>
      </c>
    </row>
    <row r="98" spans="1:8">
      <c r="A98" s="33" t="s">
        <v>24</v>
      </c>
      <c r="B98" s="31" t="s">
        <v>457</v>
      </c>
      <c r="C98" s="31" t="s">
        <v>467</v>
      </c>
      <c r="D98" s="31" t="s">
        <v>91</v>
      </c>
      <c r="E98" s="32">
        <v>800</v>
      </c>
      <c r="F98" s="19">
        <v>31921.200000000001</v>
      </c>
      <c r="G98" s="19"/>
      <c r="H98" s="19">
        <f t="shared" si="17"/>
        <v>31921.200000000001</v>
      </c>
    </row>
    <row r="99" spans="1:8" ht="150">
      <c r="A99" s="30" t="s">
        <v>92</v>
      </c>
      <c r="B99" s="31" t="s">
        <v>457</v>
      </c>
      <c r="C99" s="31" t="s">
        <v>467</v>
      </c>
      <c r="D99" s="31" t="s">
        <v>93</v>
      </c>
      <c r="E99" s="32"/>
      <c r="F99" s="19">
        <f>SUM(F100)</f>
        <v>8490.2999999999993</v>
      </c>
      <c r="G99" s="19"/>
      <c r="H99" s="19">
        <f t="shared" si="17"/>
        <v>8490.2999999999993</v>
      </c>
    </row>
    <row r="100" spans="1:8">
      <c r="A100" s="33" t="s">
        <v>24</v>
      </c>
      <c r="B100" s="31" t="s">
        <v>457</v>
      </c>
      <c r="C100" s="31" t="s">
        <v>467</v>
      </c>
      <c r="D100" s="31" t="s">
        <v>93</v>
      </c>
      <c r="E100" s="32">
        <v>800</v>
      </c>
      <c r="F100" s="19">
        <v>8490.2999999999993</v>
      </c>
      <c r="G100" s="19"/>
      <c r="H100" s="19">
        <f t="shared" si="17"/>
        <v>8490.2999999999993</v>
      </c>
    </row>
    <row r="101" spans="1:8" ht="135">
      <c r="A101" s="36" t="s">
        <v>94</v>
      </c>
      <c r="B101" s="31" t="s">
        <v>457</v>
      </c>
      <c r="C101" s="31" t="s">
        <v>467</v>
      </c>
      <c r="D101" s="31" t="s">
        <v>95</v>
      </c>
      <c r="E101" s="32"/>
      <c r="F101" s="19">
        <f>SUM(F102)</f>
        <v>1100</v>
      </c>
      <c r="G101" s="19"/>
      <c r="H101" s="19">
        <f t="shared" si="17"/>
        <v>1100</v>
      </c>
    </row>
    <row r="102" spans="1:8">
      <c r="A102" s="33" t="s">
        <v>24</v>
      </c>
      <c r="B102" s="31" t="s">
        <v>457</v>
      </c>
      <c r="C102" s="31" t="s">
        <v>467</v>
      </c>
      <c r="D102" s="31" t="s">
        <v>95</v>
      </c>
      <c r="E102" s="32">
        <v>800</v>
      </c>
      <c r="F102" s="19">
        <v>1100</v>
      </c>
      <c r="G102" s="19"/>
      <c r="H102" s="19">
        <f t="shared" si="17"/>
        <v>1100</v>
      </c>
    </row>
    <row r="103" spans="1:8">
      <c r="A103" s="30" t="s">
        <v>96</v>
      </c>
      <c r="B103" s="31" t="s">
        <v>457</v>
      </c>
      <c r="C103" s="31" t="s">
        <v>468</v>
      </c>
      <c r="D103" s="31"/>
      <c r="E103" s="32"/>
      <c r="F103" s="19">
        <f>SUM(F104+F115)</f>
        <v>16973.099999999999</v>
      </c>
      <c r="G103" s="19"/>
      <c r="H103" s="19">
        <f t="shared" si="17"/>
        <v>16973.099999999999</v>
      </c>
    </row>
    <row r="104" spans="1:8" ht="45">
      <c r="A104" s="30" t="s">
        <v>83</v>
      </c>
      <c r="B104" s="31" t="s">
        <v>457</v>
      </c>
      <c r="C104" s="31" t="s">
        <v>468</v>
      </c>
      <c r="D104" s="31" t="s">
        <v>84</v>
      </c>
      <c r="E104" s="32"/>
      <c r="F104" s="19">
        <f>SUM(F105)</f>
        <v>16053.6</v>
      </c>
      <c r="G104" s="19"/>
      <c r="H104" s="19">
        <f t="shared" si="17"/>
        <v>16053.6</v>
      </c>
    </row>
    <row r="105" spans="1:8" ht="60">
      <c r="A105" s="30" t="s">
        <v>97</v>
      </c>
      <c r="B105" s="31" t="s">
        <v>457</v>
      </c>
      <c r="C105" s="31" t="s">
        <v>468</v>
      </c>
      <c r="D105" s="31" t="s">
        <v>98</v>
      </c>
      <c r="E105" s="32"/>
      <c r="F105" s="19">
        <f>SUM(F106)</f>
        <v>16053.6</v>
      </c>
      <c r="G105" s="19"/>
      <c r="H105" s="19">
        <f t="shared" si="17"/>
        <v>16053.6</v>
      </c>
    </row>
    <row r="106" spans="1:8" ht="30">
      <c r="A106" s="33" t="s">
        <v>99</v>
      </c>
      <c r="B106" s="31" t="s">
        <v>457</v>
      </c>
      <c r="C106" s="31" t="s">
        <v>468</v>
      </c>
      <c r="D106" s="31" t="s">
        <v>100</v>
      </c>
      <c r="E106" s="32"/>
      <c r="F106" s="19">
        <f>SUM(F107+F109+F111+F113)</f>
        <v>16053.6</v>
      </c>
      <c r="G106" s="19"/>
      <c r="H106" s="19">
        <f t="shared" si="17"/>
        <v>16053.6</v>
      </c>
    </row>
    <row r="107" spans="1:8" ht="75">
      <c r="A107" s="33" t="s">
        <v>522</v>
      </c>
      <c r="B107" s="31" t="s">
        <v>457</v>
      </c>
      <c r="C107" s="31" t="s">
        <v>468</v>
      </c>
      <c r="D107" s="31" t="s">
        <v>101</v>
      </c>
      <c r="E107" s="32"/>
      <c r="F107" s="19">
        <f>SUM(F108)</f>
        <v>2500</v>
      </c>
      <c r="G107" s="19"/>
      <c r="H107" s="19">
        <f t="shared" si="17"/>
        <v>2500</v>
      </c>
    </row>
    <row r="108" spans="1:8" ht="60">
      <c r="A108" s="33" t="s">
        <v>57</v>
      </c>
      <c r="B108" s="31" t="s">
        <v>457</v>
      </c>
      <c r="C108" s="31" t="s">
        <v>468</v>
      </c>
      <c r="D108" s="31" t="s">
        <v>101</v>
      </c>
      <c r="E108" s="32">
        <v>400</v>
      </c>
      <c r="F108" s="19">
        <v>2500</v>
      </c>
      <c r="G108" s="19"/>
      <c r="H108" s="19">
        <f t="shared" si="17"/>
        <v>2500</v>
      </c>
    </row>
    <row r="109" spans="1:8" ht="105">
      <c r="A109" s="33" t="s">
        <v>518</v>
      </c>
      <c r="B109" s="31" t="s">
        <v>457</v>
      </c>
      <c r="C109" s="31" t="s">
        <v>468</v>
      </c>
      <c r="D109" s="31" t="s">
        <v>102</v>
      </c>
      <c r="E109" s="32"/>
      <c r="F109" s="19">
        <f>SUM(F110)</f>
        <v>1500</v>
      </c>
      <c r="G109" s="19"/>
      <c r="H109" s="19">
        <f t="shared" si="17"/>
        <v>1500</v>
      </c>
    </row>
    <row r="110" spans="1:8" ht="60">
      <c r="A110" s="33" t="s">
        <v>57</v>
      </c>
      <c r="B110" s="31" t="s">
        <v>457</v>
      </c>
      <c r="C110" s="31" t="s">
        <v>468</v>
      </c>
      <c r="D110" s="31" t="s">
        <v>102</v>
      </c>
      <c r="E110" s="32">
        <v>400</v>
      </c>
      <c r="F110" s="19">
        <v>1500</v>
      </c>
      <c r="G110" s="19"/>
      <c r="H110" s="19">
        <f t="shared" si="17"/>
        <v>1500</v>
      </c>
    </row>
    <row r="111" spans="1:8" ht="60">
      <c r="A111" s="33" t="s">
        <v>103</v>
      </c>
      <c r="B111" s="31" t="s">
        <v>457</v>
      </c>
      <c r="C111" s="31" t="s">
        <v>468</v>
      </c>
      <c r="D111" s="31" t="s">
        <v>104</v>
      </c>
      <c r="E111" s="32"/>
      <c r="F111" s="19">
        <f>SUM(F112)</f>
        <v>3300</v>
      </c>
      <c r="G111" s="19"/>
      <c r="H111" s="19">
        <f t="shared" si="17"/>
        <v>3300</v>
      </c>
    </row>
    <row r="112" spans="1:8" ht="60">
      <c r="A112" s="33" t="s">
        <v>57</v>
      </c>
      <c r="B112" s="31" t="s">
        <v>457</v>
      </c>
      <c r="C112" s="31" t="s">
        <v>468</v>
      </c>
      <c r="D112" s="31" t="s">
        <v>104</v>
      </c>
      <c r="E112" s="32">
        <v>400</v>
      </c>
      <c r="F112" s="19">
        <v>3300</v>
      </c>
      <c r="G112" s="19"/>
      <c r="H112" s="19">
        <f t="shared" si="17"/>
        <v>3300</v>
      </c>
    </row>
    <row r="113" spans="1:8" ht="30">
      <c r="A113" s="30" t="s">
        <v>105</v>
      </c>
      <c r="B113" s="31" t="s">
        <v>457</v>
      </c>
      <c r="C113" s="31" t="s">
        <v>468</v>
      </c>
      <c r="D113" s="31" t="s">
        <v>106</v>
      </c>
      <c r="E113" s="32"/>
      <c r="F113" s="19">
        <f>SUM(F114)</f>
        <v>8753.6</v>
      </c>
      <c r="G113" s="19"/>
      <c r="H113" s="19">
        <f t="shared" si="17"/>
        <v>8753.6</v>
      </c>
    </row>
    <row r="114" spans="1:8" ht="45">
      <c r="A114" s="17" t="s">
        <v>23</v>
      </c>
      <c r="B114" s="31" t="s">
        <v>457</v>
      </c>
      <c r="C114" s="31" t="s">
        <v>468</v>
      </c>
      <c r="D114" s="31" t="s">
        <v>106</v>
      </c>
      <c r="E114" s="32">
        <v>200</v>
      </c>
      <c r="F114" s="19">
        <v>8753.6</v>
      </c>
      <c r="G114" s="19"/>
      <c r="H114" s="19">
        <f t="shared" si="17"/>
        <v>8753.6</v>
      </c>
    </row>
    <row r="115" spans="1:8" s="1" customFormat="1" ht="105">
      <c r="A115" s="33" t="s">
        <v>144</v>
      </c>
      <c r="B115" s="31" t="s">
        <v>457</v>
      </c>
      <c r="C115" s="31" t="s">
        <v>468</v>
      </c>
      <c r="D115" s="31" t="s">
        <v>145</v>
      </c>
      <c r="E115" s="32"/>
      <c r="F115" s="19">
        <f>SUM(F116)</f>
        <v>919.5</v>
      </c>
      <c r="G115" s="19"/>
      <c r="H115" s="19">
        <f t="shared" si="17"/>
        <v>919.5</v>
      </c>
    </row>
    <row r="116" spans="1:8" s="1" customFormat="1" ht="30">
      <c r="A116" s="33" t="s">
        <v>252</v>
      </c>
      <c r="B116" s="31" t="s">
        <v>457</v>
      </c>
      <c r="C116" s="31" t="s">
        <v>468</v>
      </c>
      <c r="D116" s="31" t="s">
        <v>253</v>
      </c>
      <c r="E116" s="32"/>
      <c r="F116" s="19">
        <f>SUM(F117)</f>
        <v>919.5</v>
      </c>
      <c r="G116" s="19"/>
      <c r="H116" s="19">
        <f t="shared" si="17"/>
        <v>919.5</v>
      </c>
    </row>
    <row r="117" spans="1:8" s="1" customFormat="1" ht="45">
      <c r="A117" s="30" t="s">
        <v>254</v>
      </c>
      <c r="B117" s="31" t="s">
        <v>457</v>
      </c>
      <c r="C117" s="31" t="s">
        <v>468</v>
      </c>
      <c r="D117" s="31" t="s">
        <v>255</v>
      </c>
      <c r="E117" s="32"/>
      <c r="F117" s="19">
        <f>SUM(F118)</f>
        <v>919.5</v>
      </c>
      <c r="G117" s="19"/>
      <c r="H117" s="19">
        <f t="shared" si="17"/>
        <v>919.5</v>
      </c>
    </row>
    <row r="118" spans="1:8" s="1" customFormat="1" ht="120">
      <c r="A118" s="33" t="s">
        <v>256</v>
      </c>
      <c r="B118" s="31" t="s">
        <v>457</v>
      </c>
      <c r="C118" s="31" t="s">
        <v>468</v>
      </c>
      <c r="D118" s="31" t="s">
        <v>257</v>
      </c>
      <c r="E118" s="32"/>
      <c r="F118" s="19">
        <f>SUM(F119)</f>
        <v>919.5</v>
      </c>
      <c r="G118" s="19"/>
      <c r="H118" s="19">
        <f t="shared" si="17"/>
        <v>919.5</v>
      </c>
    </row>
    <row r="119" spans="1:8" s="1" customFormat="1" ht="45">
      <c r="A119" s="17" t="s">
        <v>23</v>
      </c>
      <c r="B119" s="31" t="s">
        <v>457</v>
      </c>
      <c r="C119" s="31" t="s">
        <v>468</v>
      </c>
      <c r="D119" s="31" t="s">
        <v>257</v>
      </c>
      <c r="E119" s="32">
        <v>200</v>
      </c>
      <c r="F119" s="19">
        <v>919.5</v>
      </c>
      <c r="G119" s="19"/>
      <c r="H119" s="19">
        <f t="shared" si="17"/>
        <v>919.5</v>
      </c>
    </row>
    <row r="120" spans="1:8" ht="30">
      <c r="A120" s="30" t="s">
        <v>107</v>
      </c>
      <c r="B120" s="31" t="s">
        <v>457</v>
      </c>
      <c r="C120" s="31" t="s">
        <v>469</v>
      </c>
      <c r="D120" s="31"/>
      <c r="E120" s="32"/>
      <c r="F120" s="19">
        <f>SUM(F121+F130)</f>
        <v>46564.4</v>
      </c>
      <c r="G120" s="19"/>
      <c r="H120" s="19">
        <f t="shared" si="17"/>
        <v>46564.4</v>
      </c>
    </row>
    <row r="121" spans="1:8" ht="90">
      <c r="A121" s="30" t="s">
        <v>108</v>
      </c>
      <c r="B121" s="31" t="s">
        <v>457</v>
      </c>
      <c r="C121" s="31" t="s">
        <v>469</v>
      </c>
      <c r="D121" s="31" t="s">
        <v>109</v>
      </c>
      <c r="E121" s="32"/>
      <c r="F121" s="19">
        <f>SUM(F122+F125)</f>
        <v>9368.1</v>
      </c>
      <c r="G121" s="19"/>
      <c r="H121" s="19">
        <f t="shared" si="17"/>
        <v>9368.1</v>
      </c>
    </row>
    <row r="122" spans="1:8" ht="45">
      <c r="A122" s="30" t="s">
        <v>110</v>
      </c>
      <c r="B122" s="31" t="s">
        <v>457</v>
      </c>
      <c r="C122" s="31" t="s">
        <v>469</v>
      </c>
      <c r="D122" s="31" t="s">
        <v>111</v>
      </c>
      <c r="E122" s="32"/>
      <c r="F122" s="19">
        <f>SUM(F123)</f>
        <v>1234.2</v>
      </c>
      <c r="G122" s="19"/>
      <c r="H122" s="19">
        <f t="shared" si="17"/>
        <v>1234.2</v>
      </c>
    </row>
    <row r="123" spans="1:8" ht="60">
      <c r="A123" s="30" t="s">
        <v>112</v>
      </c>
      <c r="B123" s="31" t="s">
        <v>457</v>
      </c>
      <c r="C123" s="31" t="s">
        <v>469</v>
      </c>
      <c r="D123" s="31" t="s">
        <v>113</v>
      </c>
      <c r="E123" s="32"/>
      <c r="F123" s="19">
        <f>SUM(F124)</f>
        <v>1234.2</v>
      </c>
      <c r="G123" s="19"/>
      <c r="H123" s="19">
        <f t="shared" si="17"/>
        <v>1234.2</v>
      </c>
    </row>
    <row r="124" spans="1:8" ht="45">
      <c r="A124" s="17" t="s">
        <v>23</v>
      </c>
      <c r="B124" s="31" t="s">
        <v>457</v>
      </c>
      <c r="C124" s="31" t="s">
        <v>469</v>
      </c>
      <c r="D124" s="31" t="s">
        <v>113</v>
      </c>
      <c r="E124" s="32">
        <v>200</v>
      </c>
      <c r="F124" s="19">
        <v>1234.2</v>
      </c>
      <c r="G124" s="19"/>
      <c r="H124" s="19">
        <f t="shared" si="17"/>
        <v>1234.2</v>
      </c>
    </row>
    <row r="125" spans="1:8" ht="45">
      <c r="A125" s="33" t="s">
        <v>114</v>
      </c>
      <c r="B125" s="31" t="s">
        <v>457</v>
      </c>
      <c r="C125" s="31" t="s">
        <v>469</v>
      </c>
      <c r="D125" s="31" t="s">
        <v>115</v>
      </c>
      <c r="E125" s="32"/>
      <c r="F125" s="19">
        <f>SUM(F126+F128)</f>
        <v>8133.9</v>
      </c>
      <c r="G125" s="19"/>
      <c r="H125" s="19">
        <f t="shared" si="17"/>
        <v>8133.9</v>
      </c>
    </row>
    <row r="126" spans="1:8" ht="75">
      <c r="A126" s="33" t="s">
        <v>116</v>
      </c>
      <c r="B126" s="31" t="s">
        <v>457</v>
      </c>
      <c r="C126" s="31" t="s">
        <v>469</v>
      </c>
      <c r="D126" s="31" t="s">
        <v>117</v>
      </c>
      <c r="E126" s="32"/>
      <c r="F126" s="19">
        <f>SUM(F127)</f>
        <v>133.9</v>
      </c>
      <c r="G126" s="19"/>
      <c r="H126" s="19">
        <f t="shared" si="17"/>
        <v>133.9</v>
      </c>
    </row>
    <row r="127" spans="1:8" ht="45">
      <c r="A127" s="17" t="s">
        <v>23</v>
      </c>
      <c r="B127" s="31" t="s">
        <v>457</v>
      </c>
      <c r="C127" s="31" t="s">
        <v>469</v>
      </c>
      <c r="D127" s="31" t="s">
        <v>117</v>
      </c>
      <c r="E127" s="32">
        <v>200</v>
      </c>
      <c r="F127" s="19">
        <v>133.9</v>
      </c>
      <c r="G127" s="19"/>
      <c r="H127" s="19">
        <f t="shared" si="17"/>
        <v>133.9</v>
      </c>
    </row>
    <row r="128" spans="1:8" ht="90">
      <c r="A128" s="33" t="s">
        <v>118</v>
      </c>
      <c r="B128" s="31" t="s">
        <v>457</v>
      </c>
      <c r="C128" s="31" t="s">
        <v>469</v>
      </c>
      <c r="D128" s="31" t="s">
        <v>119</v>
      </c>
      <c r="E128" s="32"/>
      <c r="F128" s="19">
        <f>SUM(F129)</f>
        <v>8000</v>
      </c>
      <c r="G128" s="19"/>
      <c r="H128" s="19">
        <f t="shared" si="17"/>
        <v>8000</v>
      </c>
    </row>
    <row r="129" spans="1:8" ht="45">
      <c r="A129" s="17" t="s">
        <v>23</v>
      </c>
      <c r="B129" s="31" t="s">
        <v>457</v>
      </c>
      <c r="C129" s="31" t="s">
        <v>469</v>
      </c>
      <c r="D129" s="31" t="s">
        <v>119</v>
      </c>
      <c r="E129" s="32">
        <v>200</v>
      </c>
      <c r="F129" s="19">
        <v>8000</v>
      </c>
      <c r="G129" s="19"/>
      <c r="H129" s="19">
        <f t="shared" si="17"/>
        <v>8000</v>
      </c>
    </row>
    <row r="130" spans="1:8" ht="45">
      <c r="A130" s="30" t="s">
        <v>120</v>
      </c>
      <c r="B130" s="31" t="s">
        <v>457</v>
      </c>
      <c r="C130" s="31" t="s">
        <v>469</v>
      </c>
      <c r="D130" s="31" t="s">
        <v>121</v>
      </c>
      <c r="E130" s="32"/>
      <c r="F130" s="19">
        <f>SUM(F131+F135)</f>
        <v>37196.300000000003</v>
      </c>
      <c r="G130" s="19"/>
      <c r="H130" s="19">
        <f t="shared" si="17"/>
        <v>37196.300000000003</v>
      </c>
    </row>
    <row r="131" spans="1:8" ht="30">
      <c r="A131" s="30" t="s">
        <v>122</v>
      </c>
      <c r="B131" s="31" t="s">
        <v>457</v>
      </c>
      <c r="C131" s="31" t="s">
        <v>469</v>
      </c>
      <c r="D131" s="31" t="s">
        <v>123</v>
      </c>
      <c r="E131" s="32"/>
      <c r="F131" s="19">
        <f>SUM(F132)</f>
        <v>36397.4</v>
      </c>
      <c r="G131" s="19"/>
      <c r="H131" s="19">
        <f t="shared" si="17"/>
        <v>36397.4</v>
      </c>
    </row>
    <row r="132" spans="1:8" ht="60">
      <c r="A132" s="30" t="s">
        <v>124</v>
      </c>
      <c r="B132" s="31" t="s">
        <v>457</v>
      </c>
      <c r="C132" s="31" t="s">
        <v>469</v>
      </c>
      <c r="D132" s="31" t="s">
        <v>125</v>
      </c>
      <c r="E132" s="32"/>
      <c r="F132" s="19">
        <f>SUM(F133)</f>
        <v>36397.4</v>
      </c>
      <c r="G132" s="19"/>
      <c r="H132" s="19">
        <f t="shared" si="17"/>
        <v>36397.4</v>
      </c>
    </row>
    <row r="133" spans="1:8" ht="75">
      <c r="A133" s="30" t="s">
        <v>126</v>
      </c>
      <c r="B133" s="31" t="s">
        <v>457</v>
      </c>
      <c r="C133" s="31" t="s">
        <v>469</v>
      </c>
      <c r="D133" s="31" t="s">
        <v>127</v>
      </c>
      <c r="E133" s="32"/>
      <c r="F133" s="19">
        <f>SUM(F134)</f>
        <v>36397.4</v>
      </c>
      <c r="G133" s="19"/>
      <c r="H133" s="19">
        <f t="shared" si="17"/>
        <v>36397.4</v>
      </c>
    </row>
    <row r="134" spans="1:8" ht="60">
      <c r="A134" s="33" t="s">
        <v>57</v>
      </c>
      <c r="B134" s="31" t="s">
        <v>457</v>
      </c>
      <c r="C134" s="31" t="s">
        <v>469</v>
      </c>
      <c r="D134" s="31" t="s">
        <v>127</v>
      </c>
      <c r="E134" s="32">
        <v>400</v>
      </c>
      <c r="F134" s="19">
        <v>36397.4</v>
      </c>
      <c r="G134" s="19"/>
      <c r="H134" s="19">
        <f t="shared" si="17"/>
        <v>36397.4</v>
      </c>
    </row>
    <row r="135" spans="1:8" ht="45">
      <c r="A135" s="33" t="s">
        <v>128</v>
      </c>
      <c r="B135" s="31" t="s">
        <v>457</v>
      </c>
      <c r="C135" s="31" t="s">
        <v>469</v>
      </c>
      <c r="D135" s="31" t="s">
        <v>129</v>
      </c>
      <c r="E135" s="32"/>
      <c r="F135" s="19">
        <f>SUM(F136+F147)</f>
        <v>798.9</v>
      </c>
      <c r="G135" s="19"/>
      <c r="H135" s="19">
        <f t="shared" si="17"/>
        <v>798.9</v>
      </c>
    </row>
    <row r="136" spans="1:8" ht="45">
      <c r="A136" s="33" t="s">
        <v>130</v>
      </c>
      <c r="B136" s="31" t="s">
        <v>457</v>
      </c>
      <c r="C136" s="31" t="s">
        <v>469</v>
      </c>
      <c r="D136" s="31" t="s">
        <v>131</v>
      </c>
      <c r="E136" s="32"/>
      <c r="F136" s="19">
        <f>SUM(F137+F139+F141+F143+F145)</f>
        <v>700</v>
      </c>
      <c r="G136" s="19"/>
      <c r="H136" s="19">
        <f t="shared" si="17"/>
        <v>700</v>
      </c>
    </row>
    <row r="137" spans="1:8" ht="75">
      <c r="A137" s="33" t="s">
        <v>132</v>
      </c>
      <c r="B137" s="31" t="s">
        <v>457</v>
      </c>
      <c r="C137" s="31" t="s">
        <v>469</v>
      </c>
      <c r="D137" s="31" t="s">
        <v>133</v>
      </c>
      <c r="E137" s="32"/>
      <c r="F137" s="19">
        <f>SUM(F138)</f>
        <v>400</v>
      </c>
      <c r="G137" s="19"/>
      <c r="H137" s="19">
        <f t="shared" si="17"/>
        <v>400</v>
      </c>
    </row>
    <row r="138" spans="1:8" ht="45">
      <c r="A138" s="17" t="s">
        <v>23</v>
      </c>
      <c r="B138" s="31" t="s">
        <v>457</v>
      </c>
      <c r="C138" s="31" t="s">
        <v>469</v>
      </c>
      <c r="D138" s="31" t="s">
        <v>133</v>
      </c>
      <c r="E138" s="32">
        <v>200</v>
      </c>
      <c r="F138" s="19">
        <v>400</v>
      </c>
      <c r="G138" s="19"/>
      <c r="H138" s="19">
        <f t="shared" si="17"/>
        <v>400</v>
      </c>
    </row>
    <row r="139" spans="1:8" ht="30">
      <c r="A139" s="33" t="s">
        <v>134</v>
      </c>
      <c r="B139" s="31" t="s">
        <v>457</v>
      </c>
      <c r="C139" s="31" t="s">
        <v>469</v>
      </c>
      <c r="D139" s="31" t="s">
        <v>135</v>
      </c>
      <c r="E139" s="32"/>
      <c r="F139" s="19">
        <f>SUM(F140)</f>
        <v>100</v>
      </c>
      <c r="G139" s="19"/>
      <c r="H139" s="19">
        <f t="shared" si="17"/>
        <v>100</v>
      </c>
    </row>
    <row r="140" spans="1:8">
      <c r="A140" s="33" t="s">
        <v>24</v>
      </c>
      <c r="B140" s="31" t="s">
        <v>457</v>
      </c>
      <c r="C140" s="31" t="s">
        <v>469</v>
      </c>
      <c r="D140" s="31" t="s">
        <v>135</v>
      </c>
      <c r="E140" s="32">
        <v>800</v>
      </c>
      <c r="F140" s="19">
        <v>100</v>
      </c>
      <c r="G140" s="19"/>
      <c r="H140" s="19">
        <f t="shared" si="17"/>
        <v>100</v>
      </c>
    </row>
    <row r="141" spans="1:8" ht="105">
      <c r="A141" s="33" t="s">
        <v>136</v>
      </c>
      <c r="B141" s="31" t="s">
        <v>457</v>
      </c>
      <c r="C141" s="31" t="s">
        <v>469</v>
      </c>
      <c r="D141" s="31" t="s">
        <v>137</v>
      </c>
      <c r="E141" s="32"/>
      <c r="F141" s="19">
        <f>SUM(F142)</f>
        <v>100</v>
      </c>
      <c r="G141" s="19"/>
      <c r="H141" s="19">
        <f t="shared" si="17"/>
        <v>100</v>
      </c>
    </row>
    <row r="142" spans="1:8">
      <c r="A142" s="33" t="s">
        <v>24</v>
      </c>
      <c r="B142" s="31" t="s">
        <v>457</v>
      </c>
      <c r="C142" s="31" t="s">
        <v>469</v>
      </c>
      <c r="D142" s="31" t="s">
        <v>137</v>
      </c>
      <c r="E142" s="32">
        <v>800</v>
      </c>
      <c r="F142" s="19">
        <v>100</v>
      </c>
      <c r="G142" s="19"/>
      <c r="H142" s="19">
        <f t="shared" si="17"/>
        <v>100</v>
      </c>
    </row>
    <row r="143" spans="1:8" ht="195">
      <c r="A143" s="33" t="s">
        <v>138</v>
      </c>
      <c r="B143" s="31" t="s">
        <v>457</v>
      </c>
      <c r="C143" s="31" t="s">
        <v>469</v>
      </c>
      <c r="D143" s="31" t="s">
        <v>139</v>
      </c>
      <c r="E143" s="32"/>
      <c r="F143" s="19">
        <f>SUM(F144)</f>
        <v>50</v>
      </c>
      <c r="G143" s="19"/>
      <c r="H143" s="19">
        <f t="shared" si="17"/>
        <v>50</v>
      </c>
    </row>
    <row r="144" spans="1:8">
      <c r="A144" s="33" t="s">
        <v>24</v>
      </c>
      <c r="B144" s="31" t="s">
        <v>457</v>
      </c>
      <c r="C144" s="31" t="s">
        <v>469</v>
      </c>
      <c r="D144" s="31" t="s">
        <v>139</v>
      </c>
      <c r="E144" s="32">
        <v>800</v>
      </c>
      <c r="F144" s="19">
        <v>50</v>
      </c>
      <c r="G144" s="19"/>
      <c r="H144" s="19">
        <f t="shared" si="17"/>
        <v>50</v>
      </c>
    </row>
    <row r="145" spans="1:8" ht="150">
      <c r="A145" s="33" t="s">
        <v>140</v>
      </c>
      <c r="B145" s="31" t="s">
        <v>457</v>
      </c>
      <c r="C145" s="31" t="s">
        <v>469</v>
      </c>
      <c r="D145" s="31" t="s">
        <v>141</v>
      </c>
      <c r="E145" s="32"/>
      <c r="F145" s="19">
        <f>SUM(F146)</f>
        <v>50</v>
      </c>
      <c r="G145" s="19"/>
      <c r="H145" s="19">
        <f t="shared" si="17"/>
        <v>50</v>
      </c>
    </row>
    <row r="146" spans="1:8">
      <c r="A146" s="33" t="s">
        <v>24</v>
      </c>
      <c r="B146" s="31" t="s">
        <v>457</v>
      </c>
      <c r="C146" s="31" t="s">
        <v>469</v>
      </c>
      <c r="D146" s="31" t="s">
        <v>141</v>
      </c>
      <c r="E146" s="32">
        <v>800</v>
      </c>
      <c r="F146" s="19">
        <v>50</v>
      </c>
      <c r="G146" s="19"/>
      <c r="H146" s="19">
        <f t="shared" si="17"/>
        <v>50</v>
      </c>
    </row>
    <row r="147" spans="1:8" ht="45">
      <c r="A147" s="33" t="s">
        <v>470</v>
      </c>
      <c r="B147" s="31" t="s">
        <v>457</v>
      </c>
      <c r="C147" s="31" t="s">
        <v>469</v>
      </c>
      <c r="D147" s="31" t="s">
        <v>471</v>
      </c>
      <c r="E147" s="32"/>
      <c r="F147" s="19">
        <f>SUM(F148)</f>
        <v>98.9</v>
      </c>
      <c r="G147" s="19"/>
      <c r="H147" s="19">
        <f t="shared" si="17"/>
        <v>98.9</v>
      </c>
    </row>
    <row r="148" spans="1:8" ht="60">
      <c r="A148" s="33" t="s">
        <v>472</v>
      </c>
      <c r="B148" s="31" t="s">
        <v>457</v>
      </c>
      <c r="C148" s="31" t="s">
        <v>469</v>
      </c>
      <c r="D148" s="31" t="s">
        <v>473</v>
      </c>
      <c r="E148" s="32"/>
      <c r="F148" s="19">
        <f>SUM(F149)</f>
        <v>98.9</v>
      </c>
      <c r="G148" s="19"/>
      <c r="H148" s="19">
        <f t="shared" si="17"/>
        <v>98.9</v>
      </c>
    </row>
    <row r="149" spans="1:8" ht="45">
      <c r="A149" s="33" t="s">
        <v>66</v>
      </c>
      <c r="B149" s="31" t="s">
        <v>457</v>
      </c>
      <c r="C149" s="31" t="s">
        <v>469</v>
      </c>
      <c r="D149" s="31" t="s">
        <v>473</v>
      </c>
      <c r="E149" s="32">
        <v>600</v>
      </c>
      <c r="F149" s="19">
        <v>98.9</v>
      </c>
      <c r="G149" s="19"/>
      <c r="H149" s="19">
        <f t="shared" ref="H149:H175" si="18">SUM(F149:G149)</f>
        <v>98.9</v>
      </c>
    </row>
    <row r="150" spans="1:8">
      <c r="A150" s="30" t="s">
        <v>142</v>
      </c>
      <c r="B150" s="31" t="s">
        <v>457</v>
      </c>
      <c r="C150" s="31" t="s">
        <v>474</v>
      </c>
      <c r="D150" s="31"/>
      <c r="E150" s="32"/>
      <c r="F150" s="19">
        <f>SUM(F151+F161+F169)</f>
        <v>72769.8</v>
      </c>
      <c r="G150" s="19"/>
      <c r="H150" s="19">
        <f t="shared" si="18"/>
        <v>72769.8</v>
      </c>
    </row>
    <row r="151" spans="1:8">
      <c r="A151" s="30" t="s">
        <v>143</v>
      </c>
      <c r="B151" s="31" t="s">
        <v>457</v>
      </c>
      <c r="C151" s="31" t="s">
        <v>475</v>
      </c>
      <c r="D151" s="31"/>
      <c r="E151" s="32"/>
      <c r="F151" s="19">
        <f>SUM(F152)</f>
        <v>2004.1999999999998</v>
      </c>
      <c r="G151" s="19"/>
      <c r="H151" s="19">
        <f t="shared" si="18"/>
        <v>2004.1999999999998</v>
      </c>
    </row>
    <row r="152" spans="1:8" ht="105">
      <c r="A152" s="30" t="s">
        <v>144</v>
      </c>
      <c r="B152" s="31" t="s">
        <v>457</v>
      </c>
      <c r="C152" s="31" t="s">
        <v>475</v>
      </c>
      <c r="D152" s="31" t="s">
        <v>145</v>
      </c>
      <c r="E152" s="32"/>
      <c r="F152" s="19">
        <f>SUM(F153+F157)</f>
        <v>2004.1999999999998</v>
      </c>
      <c r="G152" s="19"/>
      <c r="H152" s="19">
        <f t="shared" si="18"/>
        <v>2004.1999999999998</v>
      </c>
    </row>
    <row r="153" spans="1:8" ht="60">
      <c r="A153" s="30" t="s">
        <v>146</v>
      </c>
      <c r="B153" s="31" t="s">
        <v>457</v>
      </c>
      <c r="C153" s="31" t="s">
        <v>475</v>
      </c>
      <c r="D153" s="31" t="s">
        <v>147</v>
      </c>
      <c r="E153" s="32"/>
      <c r="F153" s="19">
        <f>SUM(F154)</f>
        <v>262.10000000000002</v>
      </c>
      <c r="G153" s="19"/>
      <c r="H153" s="19">
        <f t="shared" si="18"/>
        <v>262.10000000000002</v>
      </c>
    </row>
    <row r="154" spans="1:8" ht="75">
      <c r="A154" s="30" t="s">
        <v>148</v>
      </c>
      <c r="B154" s="31" t="s">
        <v>457</v>
      </c>
      <c r="C154" s="31" t="s">
        <v>475</v>
      </c>
      <c r="D154" s="31" t="s">
        <v>149</v>
      </c>
      <c r="E154" s="32"/>
      <c r="F154" s="19">
        <f>SUM(F155)</f>
        <v>262.10000000000002</v>
      </c>
      <c r="G154" s="19"/>
      <c r="H154" s="19">
        <f t="shared" si="18"/>
        <v>262.10000000000002</v>
      </c>
    </row>
    <row r="155" spans="1:8" ht="75">
      <c r="A155" s="33" t="s">
        <v>150</v>
      </c>
      <c r="B155" s="31" t="s">
        <v>457</v>
      </c>
      <c r="C155" s="31" t="s">
        <v>475</v>
      </c>
      <c r="D155" s="31" t="s">
        <v>151</v>
      </c>
      <c r="E155" s="32"/>
      <c r="F155" s="19">
        <f>SUM(F156)</f>
        <v>262.10000000000002</v>
      </c>
      <c r="G155" s="19"/>
      <c r="H155" s="19">
        <f t="shared" si="18"/>
        <v>262.10000000000002</v>
      </c>
    </row>
    <row r="156" spans="1:8" ht="45">
      <c r="A156" s="17" t="s">
        <v>23</v>
      </c>
      <c r="B156" s="31" t="s">
        <v>457</v>
      </c>
      <c r="C156" s="31" t="s">
        <v>475</v>
      </c>
      <c r="D156" s="31" t="s">
        <v>151</v>
      </c>
      <c r="E156" s="32">
        <v>200</v>
      </c>
      <c r="F156" s="19">
        <v>262.10000000000002</v>
      </c>
      <c r="G156" s="19"/>
      <c r="H156" s="19">
        <f t="shared" si="18"/>
        <v>262.10000000000002</v>
      </c>
    </row>
    <row r="157" spans="1:8" ht="45">
      <c r="A157" s="33" t="s">
        <v>152</v>
      </c>
      <c r="B157" s="31" t="s">
        <v>457</v>
      </c>
      <c r="C157" s="31" t="s">
        <v>475</v>
      </c>
      <c r="D157" s="31" t="s">
        <v>153</v>
      </c>
      <c r="E157" s="32"/>
      <c r="F157" s="19">
        <f>SUM(F158)</f>
        <v>1742.1</v>
      </c>
      <c r="G157" s="19"/>
      <c r="H157" s="19">
        <f t="shared" si="18"/>
        <v>1742.1</v>
      </c>
    </row>
    <row r="158" spans="1:8" ht="60">
      <c r="A158" s="33" t="s">
        <v>154</v>
      </c>
      <c r="B158" s="31" t="s">
        <v>457</v>
      </c>
      <c r="C158" s="31" t="s">
        <v>475</v>
      </c>
      <c r="D158" s="31" t="s">
        <v>155</v>
      </c>
      <c r="E158" s="32"/>
      <c r="F158" s="19">
        <f>SUM(F159)</f>
        <v>1742.1</v>
      </c>
      <c r="G158" s="19"/>
      <c r="H158" s="19">
        <f t="shared" si="18"/>
        <v>1742.1</v>
      </c>
    </row>
    <row r="159" spans="1:8" ht="30">
      <c r="A159" s="33" t="s">
        <v>156</v>
      </c>
      <c r="B159" s="31" t="s">
        <v>457</v>
      </c>
      <c r="C159" s="31" t="s">
        <v>475</v>
      </c>
      <c r="D159" s="31" t="s">
        <v>157</v>
      </c>
      <c r="E159" s="32"/>
      <c r="F159" s="19">
        <f>SUM(F160)</f>
        <v>1742.1</v>
      </c>
      <c r="G159" s="19"/>
      <c r="H159" s="19">
        <f t="shared" si="18"/>
        <v>1742.1</v>
      </c>
    </row>
    <row r="160" spans="1:8" ht="45">
      <c r="A160" s="17" t="s">
        <v>23</v>
      </c>
      <c r="B160" s="31" t="s">
        <v>457</v>
      </c>
      <c r="C160" s="31" t="s">
        <v>475</v>
      </c>
      <c r="D160" s="31" t="s">
        <v>157</v>
      </c>
      <c r="E160" s="32">
        <v>200</v>
      </c>
      <c r="F160" s="19">
        <v>1742.1</v>
      </c>
      <c r="G160" s="19"/>
      <c r="H160" s="19">
        <f t="shared" si="18"/>
        <v>1742.1</v>
      </c>
    </row>
    <row r="161" spans="1:8">
      <c r="A161" s="30" t="s">
        <v>167</v>
      </c>
      <c r="B161" s="31" t="s">
        <v>457</v>
      </c>
      <c r="C161" s="31" t="s">
        <v>476</v>
      </c>
      <c r="D161" s="31"/>
      <c r="E161" s="32"/>
      <c r="F161" s="19">
        <f>SUM(F162)</f>
        <v>200</v>
      </c>
      <c r="G161" s="19"/>
      <c r="H161" s="19">
        <f t="shared" si="18"/>
        <v>200</v>
      </c>
    </row>
    <row r="162" spans="1:8" ht="105">
      <c r="A162" s="34" t="s">
        <v>168</v>
      </c>
      <c r="B162" s="31" t="s">
        <v>457</v>
      </c>
      <c r="C162" s="31" t="s">
        <v>476</v>
      </c>
      <c r="D162" s="31" t="s">
        <v>145</v>
      </c>
      <c r="E162" s="32"/>
      <c r="F162" s="19">
        <f>SUM(F163)</f>
        <v>200</v>
      </c>
      <c r="G162" s="19"/>
      <c r="H162" s="19">
        <f t="shared" si="18"/>
        <v>200</v>
      </c>
    </row>
    <row r="163" spans="1:8" ht="60">
      <c r="A163" s="34" t="s">
        <v>146</v>
      </c>
      <c r="B163" s="31" t="s">
        <v>457</v>
      </c>
      <c r="C163" s="31" t="s">
        <v>476</v>
      </c>
      <c r="D163" s="31" t="s">
        <v>147</v>
      </c>
      <c r="E163" s="32"/>
      <c r="F163" s="19">
        <f>SUM(F164)</f>
        <v>200</v>
      </c>
      <c r="G163" s="19"/>
      <c r="H163" s="19">
        <f t="shared" si="18"/>
        <v>200</v>
      </c>
    </row>
    <row r="164" spans="1:8" ht="60">
      <c r="A164" s="34" t="s">
        <v>169</v>
      </c>
      <c r="B164" s="31" t="s">
        <v>457</v>
      </c>
      <c r="C164" s="31" t="s">
        <v>476</v>
      </c>
      <c r="D164" s="31" t="s">
        <v>170</v>
      </c>
      <c r="E164" s="32"/>
      <c r="F164" s="19">
        <f>SUM(F165+F167)</f>
        <v>200</v>
      </c>
      <c r="G164" s="19"/>
      <c r="H164" s="19">
        <f t="shared" si="18"/>
        <v>200</v>
      </c>
    </row>
    <row r="165" spans="1:8" ht="105">
      <c r="A165" s="33" t="s">
        <v>477</v>
      </c>
      <c r="B165" s="31" t="s">
        <v>457</v>
      </c>
      <c r="C165" s="31" t="s">
        <v>476</v>
      </c>
      <c r="D165" s="31" t="s">
        <v>478</v>
      </c>
      <c r="E165" s="32"/>
      <c r="F165" s="19">
        <f>SUM(F166)</f>
        <v>100</v>
      </c>
      <c r="G165" s="19"/>
      <c r="H165" s="19">
        <f t="shared" si="18"/>
        <v>100</v>
      </c>
    </row>
    <row r="166" spans="1:8" ht="60">
      <c r="A166" s="33" t="s">
        <v>57</v>
      </c>
      <c r="B166" s="31" t="s">
        <v>457</v>
      </c>
      <c r="C166" s="31" t="s">
        <v>476</v>
      </c>
      <c r="D166" s="31" t="s">
        <v>478</v>
      </c>
      <c r="E166" s="32">
        <v>400</v>
      </c>
      <c r="F166" s="19">
        <v>100</v>
      </c>
      <c r="G166" s="19"/>
      <c r="H166" s="19">
        <f t="shared" si="18"/>
        <v>100</v>
      </c>
    </row>
    <row r="167" spans="1:8" ht="75">
      <c r="A167" s="33" t="s">
        <v>520</v>
      </c>
      <c r="B167" s="31" t="s">
        <v>457</v>
      </c>
      <c r="C167" s="31" t="s">
        <v>476</v>
      </c>
      <c r="D167" s="31" t="s">
        <v>521</v>
      </c>
      <c r="E167" s="32"/>
      <c r="F167" s="19">
        <f>SUM(F168)</f>
        <v>100</v>
      </c>
      <c r="G167" s="19"/>
      <c r="H167" s="19">
        <f t="shared" si="18"/>
        <v>100</v>
      </c>
    </row>
    <row r="168" spans="1:8" ht="60">
      <c r="A168" s="33" t="s">
        <v>57</v>
      </c>
      <c r="B168" s="31" t="s">
        <v>457</v>
      </c>
      <c r="C168" s="31" t="s">
        <v>476</v>
      </c>
      <c r="D168" s="31" t="s">
        <v>521</v>
      </c>
      <c r="E168" s="32">
        <v>400</v>
      </c>
      <c r="F168" s="19">
        <v>100</v>
      </c>
      <c r="G168" s="19"/>
      <c r="H168" s="19">
        <f t="shared" si="18"/>
        <v>100</v>
      </c>
    </row>
    <row r="169" spans="1:8" ht="30">
      <c r="A169" s="30" t="s">
        <v>171</v>
      </c>
      <c r="B169" s="31" t="s">
        <v>457</v>
      </c>
      <c r="C169" s="31" t="s">
        <v>479</v>
      </c>
      <c r="D169" s="31"/>
      <c r="E169" s="32"/>
      <c r="F169" s="19">
        <f>SUM(F170)</f>
        <v>70565.600000000006</v>
      </c>
      <c r="G169" s="19"/>
      <c r="H169" s="19">
        <f t="shared" si="18"/>
        <v>70565.600000000006</v>
      </c>
    </row>
    <row r="170" spans="1:8" ht="90">
      <c r="A170" s="30" t="s">
        <v>172</v>
      </c>
      <c r="B170" s="31" t="s">
        <v>457</v>
      </c>
      <c r="C170" s="31" t="s">
        <v>479</v>
      </c>
      <c r="D170" s="31" t="s">
        <v>109</v>
      </c>
      <c r="E170" s="32"/>
      <c r="F170" s="19">
        <f>SUM(F171)</f>
        <v>70565.600000000006</v>
      </c>
      <c r="G170" s="19"/>
      <c r="H170" s="19">
        <f t="shared" si="18"/>
        <v>70565.600000000006</v>
      </c>
    </row>
    <row r="171" spans="1:8" ht="75">
      <c r="A171" s="30" t="s">
        <v>173</v>
      </c>
      <c r="B171" s="31" t="s">
        <v>457</v>
      </c>
      <c r="C171" s="31" t="s">
        <v>479</v>
      </c>
      <c r="D171" s="31" t="s">
        <v>174</v>
      </c>
      <c r="E171" s="32"/>
      <c r="F171" s="19">
        <f>SUM(F172)</f>
        <v>70565.600000000006</v>
      </c>
      <c r="G171" s="19"/>
      <c r="H171" s="19">
        <f t="shared" si="18"/>
        <v>70565.600000000006</v>
      </c>
    </row>
    <row r="172" spans="1:8" ht="60">
      <c r="A172" s="33" t="s">
        <v>64</v>
      </c>
      <c r="B172" s="31" t="s">
        <v>457</v>
      </c>
      <c r="C172" s="31" t="s">
        <v>479</v>
      </c>
      <c r="D172" s="31" t="s">
        <v>175</v>
      </c>
      <c r="E172" s="32"/>
      <c r="F172" s="19">
        <f>SUM(F173:F175)</f>
        <v>70565.600000000006</v>
      </c>
      <c r="G172" s="19"/>
      <c r="H172" s="19">
        <f t="shared" si="18"/>
        <v>70565.600000000006</v>
      </c>
    </row>
    <row r="173" spans="1:8" ht="90">
      <c r="A173" s="33" t="s">
        <v>16</v>
      </c>
      <c r="B173" s="31" t="s">
        <v>457</v>
      </c>
      <c r="C173" s="31" t="s">
        <v>479</v>
      </c>
      <c r="D173" s="31" t="s">
        <v>175</v>
      </c>
      <c r="E173" s="32">
        <v>100</v>
      </c>
      <c r="F173" s="19">
        <v>34719</v>
      </c>
      <c r="G173" s="19"/>
      <c r="H173" s="19">
        <f t="shared" si="18"/>
        <v>34719</v>
      </c>
    </row>
    <row r="174" spans="1:8" ht="45">
      <c r="A174" s="17" t="s">
        <v>23</v>
      </c>
      <c r="B174" s="31" t="s">
        <v>457</v>
      </c>
      <c r="C174" s="31" t="s">
        <v>479</v>
      </c>
      <c r="D174" s="31" t="s">
        <v>175</v>
      </c>
      <c r="E174" s="32">
        <v>200</v>
      </c>
      <c r="F174" s="19">
        <v>2228.6</v>
      </c>
      <c r="G174" s="19"/>
      <c r="H174" s="19">
        <f t="shared" si="18"/>
        <v>2228.6</v>
      </c>
    </row>
    <row r="175" spans="1:8">
      <c r="A175" s="23" t="s">
        <v>24</v>
      </c>
      <c r="B175" s="31" t="s">
        <v>457</v>
      </c>
      <c r="C175" s="31" t="s">
        <v>479</v>
      </c>
      <c r="D175" s="31" t="s">
        <v>175</v>
      </c>
      <c r="E175" s="32">
        <v>800</v>
      </c>
      <c r="F175" s="19">
        <v>33618</v>
      </c>
      <c r="G175" s="19"/>
      <c r="H175" s="19">
        <f t="shared" si="18"/>
        <v>33618</v>
      </c>
    </row>
    <row r="176" spans="1:8">
      <c r="A176" s="23" t="s">
        <v>176</v>
      </c>
      <c r="B176" s="22" t="s">
        <v>457</v>
      </c>
      <c r="C176" s="10" t="s">
        <v>480</v>
      </c>
      <c r="D176" s="22"/>
      <c r="E176" s="9"/>
      <c r="F176" s="19">
        <f>SUM(F177)</f>
        <v>11391.800000000001</v>
      </c>
      <c r="G176" s="19">
        <f t="shared" ref="G176:H177" si="19">SUM(G177)</f>
        <v>0</v>
      </c>
      <c r="H176" s="19">
        <f t="shared" si="19"/>
        <v>11391.800000000001</v>
      </c>
    </row>
    <row r="177" spans="1:8">
      <c r="A177" s="17" t="s">
        <v>529</v>
      </c>
      <c r="B177" s="22" t="s">
        <v>457</v>
      </c>
      <c r="C177" s="10" t="s">
        <v>481</v>
      </c>
      <c r="D177" s="22"/>
      <c r="E177" s="10"/>
      <c r="F177" s="19">
        <f>SUM(F178)</f>
        <v>11391.800000000001</v>
      </c>
      <c r="G177" s="19">
        <f t="shared" si="19"/>
        <v>0</v>
      </c>
      <c r="H177" s="19">
        <f t="shared" si="19"/>
        <v>11391.800000000001</v>
      </c>
    </row>
    <row r="178" spans="1:8" ht="45">
      <c r="A178" s="17" t="s">
        <v>177</v>
      </c>
      <c r="B178" s="22" t="s">
        <v>457</v>
      </c>
      <c r="C178" s="10" t="s">
        <v>481</v>
      </c>
      <c r="D178" s="22" t="s">
        <v>178</v>
      </c>
      <c r="E178" s="10"/>
      <c r="F178" s="19">
        <f>SUM(F179+++++F184)</f>
        <v>11391.800000000001</v>
      </c>
      <c r="G178" s="19">
        <f t="shared" ref="G178:H178" si="20">SUM(G179+++++G184)</f>
        <v>0</v>
      </c>
      <c r="H178" s="19">
        <f t="shared" si="20"/>
        <v>11391.800000000001</v>
      </c>
    </row>
    <row r="179" spans="1:8" ht="45">
      <c r="A179" s="17" t="s">
        <v>179</v>
      </c>
      <c r="B179" s="22" t="s">
        <v>457</v>
      </c>
      <c r="C179" s="10" t="s">
        <v>481</v>
      </c>
      <c r="D179" s="22" t="s">
        <v>180</v>
      </c>
      <c r="E179" s="9"/>
      <c r="F179" s="19">
        <f>SUM(F180+F182)</f>
        <v>1632.1</v>
      </c>
      <c r="G179" s="19">
        <f t="shared" ref="G179:H179" si="21">SUM(G180+G182)</f>
        <v>0</v>
      </c>
      <c r="H179" s="19">
        <f t="shared" si="21"/>
        <v>1632.1</v>
      </c>
    </row>
    <row r="180" spans="1:8" ht="30">
      <c r="A180" s="73" t="s">
        <v>561</v>
      </c>
      <c r="B180" s="22" t="s">
        <v>457</v>
      </c>
      <c r="C180" s="10" t="s">
        <v>481</v>
      </c>
      <c r="D180" s="22" t="s">
        <v>182</v>
      </c>
      <c r="E180" s="9"/>
      <c r="F180" s="19">
        <v>1459.6</v>
      </c>
      <c r="G180" s="19"/>
      <c r="H180" s="19">
        <f>SUM(F180:G180)</f>
        <v>1459.6</v>
      </c>
    </row>
    <row r="181" spans="1:8" ht="45">
      <c r="A181" s="17" t="s">
        <v>23</v>
      </c>
      <c r="B181" s="22" t="s">
        <v>457</v>
      </c>
      <c r="C181" s="10" t="s">
        <v>481</v>
      </c>
      <c r="D181" s="22" t="s">
        <v>182</v>
      </c>
      <c r="E181" s="9">
        <v>200</v>
      </c>
      <c r="F181" s="19">
        <v>1459.6</v>
      </c>
      <c r="G181" s="19"/>
      <c r="H181" s="19">
        <f t="shared" ref="H181:H186" si="22">SUM(F181:G181)</f>
        <v>1459.6</v>
      </c>
    </row>
    <row r="182" spans="1:8" ht="30">
      <c r="A182" s="34" t="s">
        <v>183</v>
      </c>
      <c r="B182" s="22" t="s">
        <v>457</v>
      </c>
      <c r="C182" s="10" t="s">
        <v>481</v>
      </c>
      <c r="D182" s="22" t="s">
        <v>184</v>
      </c>
      <c r="E182" s="9"/>
      <c r="F182" s="19">
        <v>172.5</v>
      </c>
      <c r="G182" s="19"/>
      <c r="H182" s="19">
        <f t="shared" si="22"/>
        <v>172.5</v>
      </c>
    </row>
    <row r="183" spans="1:8" ht="30">
      <c r="A183" s="17" t="s">
        <v>30</v>
      </c>
      <c r="B183" s="22" t="s">
        <v>457</v>
      </c>
      <c r="C183" s="10" t="s">
        <v>481</v>
      </c>
      <c r="D183" s="22" t="s">
        <v>184</v>
      </c>
      <c r="E183" s="9">
        <v>300</v>
      </c>
      <c r="F183" s="19">
        <v>172.5</v>
      </c>
      <c r="G183" s="19"/>
      <c r="H183" s="19">
        <f t="shared" si="22"/>
        <v>172.5</v>
      </c>
    </row>
    <row r="184" spans="1:8" ht="45">
      <c r="A184" s="17" t="s">
        <v>185</v>
      </c>
      <c r="B184" s="22" t="s">
        <v>457</v>
      </c>
      <c r="C184" s="10" t="s">
        <v>481</v>
      </c>
      <c r="D184" s="22" t="s">
        <v>186</v>
      </c>
      <c r="E184" s="9"/>
      <c r="F184" s="19">
        <v>9759.7000000000007</v>
      </c>
      <c r="G184" s="19"/>
      <c r="H184" s="19">
        <f t="shared" si="22"/>
        <v>9759.7000000000007</v>
      </c>
    </row>
    <row r="185" spans="1:8" ht="60">
      <c r="A185" s="17" t="s">
        <v>64</v>
      </c>
      <c r="B185" s="22" t="s">
        <v>457</v>
      </c>
      <c r="C185" s="10" t="s">
        <v>481</v>
      </c>
      <c r="D185" s="22" t="s">
        <v>187</v>
      </c>
      <c r="E185" s="9"/>
      <c r="F185" s="19">
        <v>9759.7000000000007</v>
      </c>
      <c r="G185" s="19"/>
      <c r="H185" s="19">
        <f t="shared" si="22"/>
        <v>9759.7000000000007</v>
      </c>
    </row>
    <row r="186" spans="1:8" ht="45">
      <c r="A186" s="17" t="s">
        <v>66</v>
      </c>
      <c r="B186" s="22" t="s">
        <v>457</v>
      </c>
      <c r="C186" s="10" t="s">
        <v>481</v>
      </c>
      <c r="D186" s="22" t="s">
        <v>187</v>
      </c>
      <c r="E186" s="9">
        <v>600</v>
      </c>
      <c r="F186" s="19">
        <v>9759.7000000000007</v>
      </c>
      <c r="G186" s="19"/>
      <c r="H186" s="19">
        <f t="shared" si="22"/>
        <v>9759.7000000000007</v>
      </c>
    </row>
    <row r="187" spans="1:8">
      <c r="A187" s="17" t="s">
        <v>31</v>
      </c>
      <c r="B187" s="22" t="s">
        <v>457</v>
      </c>
      <c r="C187" s="10" t="s">
        <v>453</v>
      </c>
      <c r="D187" s="22"/>
      <c r="E187" s="9"/>
      <c r="F187" s="19">
        <f>SUM(F188+F192)</f>
        <v>15441.3</v>
      </c>
      <c r="G187" s="19">
        <f t="shared" ref="G187:H187" si="23">SUM(G188+G192)</f>
        <v>0</v>
      </c>
      <c r="H187" s="19">
        <f t="shared" si="23"/>
        <v>15441.3</v>
      </c>
    </row>
    <row r="188" spans="1:8">
      <c r="A188" s="17" t="s">
        <v>188</v>
      </c>
      <c r="B188" s="22" t="s">
        <v>457</v>
      </c>
      <c r="C188" s="10" t="s">
        <v>482</v>
      </c>
      <c r="D188" s="22"/>
      <c r="E188" s="9"/>
      <c r="F188" s="19">
        <v>8000</v>
      </c>
      <c r="G188" s="19"/>
      <c r="H188" s="19">
        <f>SUM(F188:G188)</f>
        <v>8000</v>
      </c>
    </row>
    <row r="189" spans="1:8">
      <c r="A189" s="17" t="s">
        <v>12</v>
      </c>
      <c r="B189" s="22" t="s">
        <v>457</v>
      </c>
      <c r="C189" s="10" t="s">
        <v>482</v>
      </c>
      <c r="D189" s="22" t="s">
        <v>13</v>
      </c>
      <c r="E189" s="9"/>
      <c r="F189" s="19">
        <v>8000</v>
      </c>
      <c r="G189" s="19"/>
      <c r="H189" s="19">
        <f t="shared" ref="H189:H191" si="24">SUM(F189:G189)</f>
        <v>8000</v>
      </c>
    </row>
    <row r="190" spans="1:8" ht="30">
      <c r="A190" s="17" t="s">
        <v>189</v>
      </c>
      <c r="B190" s="22" t="s">
        <v>457</v>
      </c>
      <c r="C190" s="10" t="s">
        <v>482</v>
      </c>
      <c r="D190" s="22" t="s">
        <v>190</v>
      </c>
      <c r="E190" s="9"/>
      <c r="F190" s="19">
        <v>8000</v>
      </c>
      <c r="G190" s="19"/>
      <c r="H190" s="19">
        <f t="shared" si="24"/>
        <v>8000</v>
      </c>
    </row>
    <row r="191" spans="1:8" ht="30">
      <c r="A191" s="17" t="s">
        <v>30</v>
      </c>
      <c r="B191" s="22" t="s">
        <v>457</v>
      </c>
      <c r="C191" s="10" t="s">
        <v>482</v>
      </c>
      <c r="D191" s="22" t="s">
        <v>190</v>
      </c>
      <c r="E191" s="9">
        <v>300</v>
      </c>
      <c r="F191" s="19">
        <v>8000</v>
      </c>
      <c r="G191" s="19"/>
      <c r="H191" s="19">
        <f t="shared" si="24"/>
        <v>8000</v>
      </c>
    </row>
    <row r="192" spans="1:8">
      <c r="A192" s="17" t="s">
        <v>32</v>
      </c>
      <c r="B192" s="22" t="s">
        <v>457</v>
      </c>
      <c r="C192" s="10" t="s">
        <v>454</v>
      </c>
      <c r="D192" s="22"/>
      <c r="E192" s="9"/>
      <c r="F192" s="19">
        <f>SUM(F193)</f>
        <v>7441.3</v>
      </c>
      <c r="G192" s="19">
        <f t="shared" ref="G192:H192" si="25">SUM(G193)</f>
        <v>0</v>
      </c>
      <c r="H192" s="19">
        <f t="shared" si="25"/>
        <v>7441.3</v>
      </c>
    </row>
    <row r="193" spans="1:8">
      <c r="A193" s="17" t="s">
        <v>12</v>
      </c>
      <c r="B193" s="22" t="s">
        <v>457</v>
      </c>
      <c r="C193" s="10" t="s">
        <v>454</v>
      </c>
      <c r="D193" s="22" t="s">
        <v>13</v>
      </c>
      <c r="E193" s="9"/>
      <c r="F193" s="19">
        <f>SUM(F194+++F196+F198+F200)</f>
        <v>7441.3</v>
      </c>
      <c r="G193" s="19">
        <f t="shared" ref="G193:H193" si="26">SUM(G194+++G196+G198+G200)</f>
        <v>0</v>
      </c>
      <c r="H193" s="19">
        <f t="shared" si="26"/>
        <v>7441.3</v>
      </c>
    </row>
    <row r="194" spans="1:8" ht="45">
      <c r="A194" s="17" t="s">
        <v>191</v>
      </c>
      <c r="B194" s="22" t="s">
        <v>457</v>
      </c>
      <c r="C194" s="10" t="s">
        <v>454</v>
      </c>
      <c r="D194" s="22" t="s">
        <v>192</v>
      </c>
      <c r="E194" s="9"/>
      <c r="F194" s="19">
        <v>1576.4</v>
      </c>
      <c r="G194" s="19"/>
      <c r="H194" s="19">
        <f>SUM(F194:G194)</f>
        <v>1576.4</v>
      </c>
    </row>
    <row r="195" spans="1:8" ht="30">
      <c r="A195" s="17" t="s">
        <v>30</v>
      </c>
      <c r="B195" s="22" t="s">
        <v>457</v>
      </c>
      <c r="C195" s="10" t="s">
        <v>454</v>
      </c>
      <c r="D195" s="22" t="s">
        <v>192</v>
      </c>
      <c r="E195" s="9">
        <v>300</v>
      </c>
      <c r="F195" s="19">
        <v>1576.4</v>
      </c>
      <c r="G195" s="19"/>
      <c r="H195" s="19">
        <f t="shared" ref="H195:H201" si="27">SUM(F195:G195)</f>
        <v>1576.4</v>
      </c>
    </row>
    <row r="196" spans="1:8" ht="60">
      <c r="A196" s="17" t="s">
        <v>193</v>
      </c>
      <c r="B196" s="22" t="s">
        <v>457</v>
      </c>
      <c r="C196" s="10" t="s">
        <v>454</v>
      </c>
      <c r="D196" s="22" t="s">
        <v>194</v>
      </c>
      <c r="E196" s="9"/>
      <c r="F196" s="19">
        <v>3364.9</v>
      </c>
      <c r="G196" s="19"/>
      <c r="H196" s="19">
        <f t="shared" si="27"/>
        <v>3364.9</v>
      </c>
    </row>
    <row r="197" spans="1:8" ht="30">
      <c r="A197" s="17" t="s">
        <v>30</v>
      </c>
      <c r="B197" s="22" t="s">
        <v>457</v>
      </c>
      <c r="C197" s="10" t="s">
        <v>454</v>
      </c>
      <c r="D197" s="22" t="s">
        <v>194</v>
      </c>
      <c r="E197" s="9">
        <v>300</v>
      </c>
      <c r="F197" s="19">
        <v>3364.9</v>
      </c>
      <c r="G197" s="19"/>
      <c r="H197" s="19">
        <f t="shared" si="27"/>
        <v>3364.9</v>
      </c>
    </row>
    <row r="198" spans="1:8" ht="30">
      <c r="A198" s="17" t="s">
        <v>195</v>
      </c>
      <c r="B198" s="22" t="s">
        <v>457</v>
      </c>
      <c r="C198" s="10" t="s">
        <v>454</v>
      </c>
      <c r="D198" s="22" t="s">
        <v>196</v>
      </c>
      <c r="E198" s="9"/>
      <c r="F198" s="19">
        <v>1000</v>
      </c>
      <c r="G198" s="19"/>
      <c r="H198" s="19">
        <f t="shared" si="27"/>
        <v>1000</v>
      </c>
    </row>
    <row r="199" spans="1:8" ht="45">
      <c r="A199" s="17" t="s">
        <v>66</v>
      </c>
      <c r="B199" s="22" t="s">
        <v>457</v>
      </c>
      <c r="C199" s="10" t="s">
        <v>454</v>
      </c>
      <c r="D199" s="22" t="s">
        <v>196</v>
      </c>
      <c r="E199" s="9">
        <v>600</v>
      </c>
      <c r="F199" s="19">
        <v>1000</v>
      </c>
      <c r="G199" s="19"/>
      <c r="H199" s="19">
        <f t="shared" si="27"/>
        <v>1000</v>
      </c>
    </row>
    <row r="200" spans="1:8" ht="30">
      <c r="A200" s="17" t="s">
        <v>197</v>
      </c>
      <c r="B200" s="22" t="s">
        <v>457</v>
      </c>
      <c r="C200" s="10" t="s">
        <v>454</v>
      </c>
      <c r="D200" s="22" t="s">
        <v>198</v>
      </c>
      <c r="E200" s="9"/>
      <c r="F200" s="19">
        <v>1500</v>
      </c>
      <c r="G200" s="19"/>
      <c r="H200" s="19">
        <f t="shared" si="27"/>
        <v>1500</v>
      </c>
    </row>
    <row r="201" spans="1:8" ht="45">
      <c r="A201" s="17" t="s">
        <v>66</v>
      </c>
      <c r="B201" s="22" t="s">
        <v>457</v>
      </c>
      <c r="C201" s="10" t="s">
        <v>454</v>
      </c>
      <c r="D201" s="22" t="s">
        <v>198</v>
      </c>
      <c r="E201" s="9">
        <v>600</v>
      </c>
      <c r="F201" s="19">
        <v>1500</v>
      </c>
      <c r="G201" s="19"/>
      <c r="H201" s="19">
        <f t="shared" si="27"/>
        <v>1500</v>
      </c>
    </row>
    <row r="202" spans="1:8">
      <c r="A202" s="17" t="s">
        <v>199</v>
      </c>
      <c r="B202" s="22" t="s">
        <v>457</v>
      </c>
      <c r="C202" s="10" t="s">
        <v>483</v>
      </c>
      <c r="D202" s="22"/>
      <c r="E202" s="9"/>
      <c r="F202" s="19">
        <f>SUM(F203+F208)</f>
        <v>29110.1</v>
      </c>
      <c r="G202" s="19">
        <f t="shared" ref="G202:H202" si="28">SUM(G203+G208)</f>
        <v>0</v>
      </c>
      <c r="H202" s="19">
        <f t="shared" si="28"/>
        <v>29110.1</v>
      </c>
    </row>
    <row r="203" spans="1:8">
      <c r="A203" s="17" t="s">
        <v>200</v>
      </c>
      <c r="B203" s="22" t="s">
        <v>457</v>
      </c>
      <c r="C203" s="10" t="s">
        <v>484</v>
      </c>
      <c r="D203" s="22"/>
      <c r="E203" s="9"/>
      <c r="F203" s="19">
        <v>19325.7</v>
      </c>
      <c r="G203" s="19"/>
      <c r="H203" s="19">
        <f>SUM(F203:G203)</f>
        <v>19325.7</v>
      </c>
    </row>
    <row r="204" spans="1:8" ht="45">
      <c r="A204" s="17" t="s">
        <v>201</v>
      </c>
      <c r="B204" s="22" t="s">
        <v>457</v>
      </c>
      <c r="C204" s="10" t="s">
        <v>484</v>
      </c>
      <c r="D204" s="22" t="s">
        <v>202</v>
      </c>
      <c r="E204" s="9"/>
      <c r="F204" s="19">
        <v>19325.7</v>
      </c>
      <c r="G204" s="19"/>
      <c r="H204" s="19">
        <f t="shared" ref="H204:H207" si="29">SUM(F204:G204)</f>
        <v>19325.7</v>
      </c>
    </row>
    <row r="205" spans="1:8" ht="60">
      <c r="A205" s="17" t="s">
        <v>203</v>
      </c>
      <c r="B205" s="22" t="s">
        <v>457</v>
      </c>
      <c r="C205" s="10" t="s">
        <v>484</v>
      </c>
      <c r="D205" s="22" t="s">
        <v>204</v>
      </c>
      <c r="E205" s="9"/>
      <c r="F205" s="19">
        <v>19325.7</v>
      </c>
      <c r="G205" s="19"/>
      <c r="H205" s="19">
        <f t="shared" si="29"/>
        <v>19325.7</v>
      </c>
    </row>
    <row r="206" spans="1:8" ht="60">
      <c r="A206" s="17" t="s">
        <v>64</v>
      </c>
      <c r="B206" s="22" t="s">
        <v>457</v>
      </c>
      <c r="C206" s="10" t="s">
        <v>484</v>
      </c>
      <c r="D206" s="22" t="s">
        <v>205</v>
      </c>
      <c r="E206" s="9"/>
      <c r="F206" s="19">
        <v>19325.7</v>
      </c>
      <c r="G206" s="19"/>
      <c r="H206" s="19">
        <f t="shared" si="29"/>
        <v>19325.7</v>
      </c>
    </row>
    <row r="207" spans="1:8" ht="45">
      <c r="A207" s="17" t="s">
        <v>66</v>
      </c>
      <c r="B207" s="22" t="s">
        <v>457</v>
      </c>
      <c r="C207" s="10" t="s">
        <v>484</v>
      </c>
      <c r="D207" s="22" t="s">
        <v>205</v>
      </c>
      <c r="E207" s="9">
        <v>600</v>
      </c>
      <c r="F207" s="19">
        <v>19325.7</v>
      </c>
      <c r="G207" s="19"/>
      <c r="H207" s="19">
        <f t="shared" si="29"/>
        <v>19325.7</v>
      </c>
    </row>
    <row r="208" spans="1:8">
      <c r="A208" s="17" t="s">
        <v>206</v>
      </c>
      <c r="B208" s="22" t="s">
        <v>457</v>
      </c>
      <c r="C208" s="10" t="s">
        <v>485</v>
      </c>
      <c r="D208" s="22"/>
      <c r="E208" s="9"/>
      <c r="F208" s="19">
        <f>SUM(F209)</f>
        <v>9784.4</v>
      </c>
      <c r="G208" s="19">
        <f t="shared" ref="G208:H208" si="30">SUM(G209)</f>
        <v>0</v>
      </c>
      <c r="H208" s="19">
        <f t="shared" si="30"/>
        <v>9784.4</v>
      </c>
    </row>
    <row r="209" spans="1:8" ht="45">
      <c r="A209" s="17" t="s">
        <v>201</v>
      </c>
      <c r="B209" s="22" t="s">
        <v>457</v>
      </c>
      <c r="C209" s="10" t="s">
        <v>485</v>
      </c>
      <c r="D209" s="22" t="s">
        <v>202</v>
      </c>
      <c r="E209" s="9"/>
      <c r="F209" s="19">
        <f>SUM(F210+F213)</f>
        <v>9784.4</v>
      </c>
      <c r="G209" s="19">
        <f t="shared" ref="G209:H209" si="31">SUM(G210+G213)</f>
        <v>0</v>
      </c>
      <c r="H209" s="19">
        <f t="shared" si="31"/>
        <v>9784.4</v>
      </c>
    </row>
    <row r="210" spans="1:8" ht="60">
      <c r="A210" s="17" t="s">
        <v>207</v>
      </c>
      <c r="B210" s="22" t="s">
        <v>457</v>
      </c>
      <c r="C210" s="10" t="s">
        <v>485</v>
      </c>
      <c r="D210" s="22" t="s">
        <v>208</v>
      </c>
      <c r="E210" s="9"/>
      <c r="F210" s="19">
        <v>310.39999999999998</v>
      </c>
      <c r="G210" s="19"/>
      <c r="H210" s="19">
        <f>SUM(F210:G210)</f>
        <v>310.39999999999998</v>
      </c>
    </row>
    <row r="211" spans="1:8" ht="60">
      <c r="A211" s="17" t="s">
        <v>209</v>
      </c>
      <c r="B211" s="22" t="s">
        <v>457</v>
      </c>
      <c r="C211" s="10" t="s">
        <v>485</v>
      </c>
      <c r="D211" s="22" t="s">
        <v>210</v>
      </c>
      <c r="E211" s="9"/>
      <c r="F211" s="19">
        <v>310.39999999999998</v>
      </c>
      <c r="G211" s="19"/>
      <c r="H211" s="19">
        <f t="shared" ref="H211:H212" si="32">SUM(F211:G211)</f>
        <v>310.39999999999998</v>
      </c>
    </row>
    <row r="212" spans="1:8" ht="45">
      <c r="A212" s="17" t="s">
        <v>23</v>
      </c>
      <c r="B212" s="22" t="s">
        <v>457</v>
      </c>
      <c r="C212" s="10" t="s">
        <v>485</v>
      </c>
      <c r="D212" s="22" t="s">
        <v>210</v>
      </c>
      <c r="E212" s="9">
        <v>200</v>
      </c>
      <c r="F212" s="19">
        <v>310.39999999999998</v>
      </c>
      <c r="G212" s="19"/>
      <c r="H212" s="19">
        <f t="shared" si="32"/>
        <v>310.39999999999998</v>
      </c>
    </row>
    <row r="213" spans="1:8" ht="45">
      <c r="A213" s="23" t="s">
        <v>211</v>
      </c>
      <c r="B213" s="22" t="s">
        <v>457</v>
      </c>
      <c r="C213" s="10" t="s">
        <v>485</v>
      </c>
      <c r="D213" s="22" t="s">
        <v>212</v>
      </c>
      <c r="E213" s="9"/>
      <c r="F213" s="19">
        <f>SUM(F214+++F217++F219+F221)</f>
        <v>9474</v>
      </c>
      <c r="G213" s="19">
        <f t="shared" ref="G213:H213" si="33">SUM(G214+++G217++G219+G221)</f>
        <v>0</v>
      </c>
      <c r="H213" s="19">
        <f t="shared" si="33"/>
        <v>9474</v>
      </c>
    </row>
    <row r="214" spans="1:8" ht="45">
      <c r="A214" s="17" t="s">
        <v>213</v>
      </c>
      <c r="B214" s="22" t="s">
        <v>457</v>
      </c>
      <c r="C214" s="10" t="s">
        <v>485</v>
      </c>
      <c r="D214" s="22" t="s">
        <v>214</v>
      </c>
      <c r="E214" s="9"/>
      <c r="F214" s="19">
        <f>SUM(F215:F216)</f>
        <v>5426.7000000000007</v>
      </c>
      <c r="G214" s="19"/>
      <c r="H214" s="19">
        <f>SUM(F214:G214)</f>
        <v>5426.7000000000007</v>
      </c>
    </row>
    <row r="215" spans="1:8" s="1" customFormat="1" ht="90">
      <c r="A215" s="17" t="s">
        <v>16</v>
      </c>
      <c r="B215" s="22" t="s">
        <v>457</v>
      </c>
      <c r="C215" s="10" t="s">
        <v>485</v>
      </c>
      <c r="D215" s="22" t="s">
        <v>214</v>
      </c>
      <c r="E215" s="9">
        <v>100</v>
      </c>
      <c r="F215" s="19">
        <v>2488.9</v>
      </c>
      <c r="G215" s="19"/>
      <c r="H215" s="19">
        <f t="shared" ref="H215:H222" si="34">SUM(F215:G215)</f>
        <v>2488.9</v>
      </c>
    </row>
    <row r="216" spans="1:8" ht="45">
      <c r="A216" s="17" t="s">
        <v>23</v>
      </c>
      <c r="B216" s="22" t="s">
        <v>457</v>
      </c>
      <c r="C216" s="10" t="s">
        <v>485</v>
      </c>
      <c r="D216" s="22" t="s">
        <v>214</v>
      </c>
      <c r="E216" s="9">
        <v>200</v>
      </c>
      <c r="F216" s="19">
        <v>2937.8</v>
      </c>
      <c r="G216" s="19"/>
      <c r="H216" s="19">
        <f t="shared" si="34"/>
        <v>2937.8</v>
      </c>
    </row>
    <row r="217" spans="1:8" ht="60">
      <c r="A217" s="33" t="s">
        <v>215</v>
      </c>
      <c r="B217" s="22" t="s">
        <v>457</v>
      </c>
      <c r="C217" s="10" t="s">
        <v>485</v>
      </c>
      <c r="D217" s="22" t="s">
        <v>216</v>
      </c>
      <c r="E217" s="9"/>
      <c r="F217" s="19">
        <v>1447.3</v>
      </c>
      <c r="G217" s="19"/>
      <c r="H217" s="19">
        <f t="shared" si="34"/>
        <v>1447.3</v>
      </c>
    </row>
    <row r="218" spans="1:8" ht="45">
      <c r="A218" s="17" t="s">
        <v>23</v>
      </c>
      <c r="B218" s="22" t="s">
        <v>457</v>
      </c>
      <c r="C218" s="10" t="s">
        <v>485</v>
      </c>
      <c r="D218" s="22" t="s">
        <v>216</v>
      </c>
      <c r="E218" s="32">
        <v>200</v>
      </c>
      <c r="F218" s="19">
        <v>1447.3</v>
      </c>
      <c r="G218" s="19"/>
      <c r="H218" s="19">
        <f t="shared" si="34"/>
        <v>1447.3</v>
      </c>
    </row>
    <row r="219" spans="1:8" ht="30">
      <c r="A219" s="33" t="s">
        <v>217</v>
      </c>
      <c r="B219" s="22" t="s">
        <v>457</v>
      </c>
      <c r="C219" s="10" t="s">
        <v>485</v>
      </c>
      <c r="D219" s="22" t="s">
        <v>218</v>
      </c>
      <c r="E219" s="32"/>
      <c r="F219" s="19">
        <v>2310</v>
      </c>
      <c r="G219" s="19"/>
      <c r="H219" s="19">
        <f t="shared" si="34"/>
        <v>2310</v>
      </c>
    </row>
    <row r="220" spans="1:8" ht="45">
      <c r="A220" s="17" t="s">
        <v>66</v>
      </c>
      <c r="B220" s="22" t="s">
        <v>457</v>
      </c>
      <c r="C220" s="10" t="s">
        <v>485</v>
      </c>
      <c r="D220" s="22" t="s">
        <v>218</v>
      </c>
      <c r="E220" s="32">
        <v>600</v>
      </c>
      <c r="F220" s="19">
        <v>2310</v>
      </c>
      <c r="G220" s="19"/>
      <c r="H220" s="19">
        <f t="shared" si="34"/>
        <v>2310</v>
      </c>
    </row>
    <row r="221" spans="1:8" ht="60">
      <c r="A221" s="17" t="s">
        <v>219</v>
      </c>
      <c r="B221" s="22" t="s">
        <v>457</v>
      </c>
      <c r="C221" s="10" t="s">
        <v>485</v>
      </c>
      <c r="D221" s="22" t="s">
        <v>220</v>
      </c>
      <c r="E221" s="9"/>
      <c r="F221" s="19">
        <v>290</v>
      </c>
      <c r="G221" s="19"/>
      <c r="H221" s="19">
        <f t="shared" si="34"/>
        <v>290</v>
      </c>
    </row>
    <row r="222" spans="1:8" ht="45">
      <c r="A222" s="17" t="s">
        <v>23</v>
      </c>
      <c r="B222" s="22" t="s">
        <v>457</v>
      </c>
      <c r="C222" s="10" t="s">
        <v>485</v>
      </c>
      <c r="D222" s="22" t="s">
        <v>220</v>
      </c>
      <c r="E222" s="9">
        <v>200</v>
      </c>
      <c r="F222" s="19">
        <v>290</v>
      </c>
      <c r="G222" s="19"/>
      <c r="H222" s="19">
        <f t="shared" si="34"/>
        <v>290</v>
      </c>
    </row>
    <row r="223" spans="1:8">
      <c r="A223" s="34" t="s">
        <v>221</v>
      </c>
      <c r="B223" s="31" t="s">
        <v>457</v>
      </c>
      <c r="C223" s="31" t="s">
        <v>486</v>
      </c>
      <c r="D223" s="31"/>
      <c r="E223" s="32"/>
      <c r="F223" s="19">
        <f>SUM(F224+F229)</f>
        <v>22056.799999999999</v>
      </c>
      <c r="G223" s="19"/>
      <c r="H223" s="19">
        <f>SUM(F223:G223)</f>
        <v>22056.799999999999</v>
      </c>
    </row>
    <row r="224" spans="1:8">
      <c r="A224" s="30" t="s">
        <v>222</v>
      </c>
      <c r="B224" s="31" t="s">
        <v>457</v>
      </c>
      <c r="C224" s="31" t="s">
        <v>487</v>
      </c>
      <c r="D224" s="31"/>
      <c r="E224" s="32"/>
      <c r="F224" s="19">
        <f>SUM(F225)</f>
        <v>12915.8</v>
      </c>
      <c r="G224" s="19"/>
      <c r="H224" s="19">
        <f t="shared" ref="H224:H233" si="35">SUM(F224:G224)</f>
        <v>12915.8</v>
      </c>
    </row>
    <row r="225" spans="1:8" ht="45">
      <c r="A225" s="34" t="s">
        <v>60</v>
      </c>
      <c r="B225" s="31" t="s">
        <v>457</v>
      </c>
      <c r="C225" s="31" t="s">
        <v>487</v>
      </c>
      <c r="D225" s="31" t="s">
        <v>61</v>
      </c>
      <c r="E225" s="32"/>
      <c r="F225" s="19">
        <f>SUM(F226)</f>
        <v>12915.8</v>
      </c>
      <c r="G225" s="19"/>
      <c r="H225" s="19">
        <f t="shared" si="35"/>
        <v>12915.8</v>
      </c>
    </row>
    <row r="226" spans="1:8" ht="45">
      <c r="A226" s="34" t="s">
        <v>223</v>
      </c>
      <c r="B226" s="31" t="s">
        <v>457</v>
      </c>
      <c r="C226" s="31" t="s">
        <v>487</v>
      </c>
      <c r="D226" s="31" t="s">
        <v>224</v>
      </c>
      <c r="E226" s="32"/>
      <c r="F226" s="19">
        <f>SUM(F227)</f>
        <v>12915.8</v>
      </c>
      <c r="G226" s="19"/>
      <c r="H226" s="19">
        <f t="shared" si="35"/>
        <v>12915.8</v>
      </c>
    </row>
    <row r="227" spans="1:8" ht="60">
      <c r="A227" s="33" t="s">
        <v>64</v>
      </c>
      <c r="B227" s="31" t="s">
        <v>457</v>
      </c>
      <c r="C227" s="31" t="s">
        <v>487</v>
      </c>
      <c r="D227" s="31" t="s">
        <v>225</v>
      </c>
      <c r="E227" s="32"/>
      <c r="F227" s="19">
        <f>SUM(F228)</f>
        <v>12915.8</v>
      </c>
      <c r="G227" s="19"/>
      <c r="H227" s="19">
        <f t="shared" si="35"/>
        <v>12915.8</v>
      </c>
    </row>
    <row r="228" spans="1:8" ht="45">
      <c r="A228" s="33" t="s">
        <v>66</v>
      </c>
      <c r="B228" s="31" t="s">
        <v>457</v>
      </c>
      <c r="C228" s="31" t="s">
        <v>487</v>
      </c>
      <c r="D228" s="31" t="s">
        <v>225</v>
      </c>
      <c r="E228" s="32">
        <v>600</v>
      </c>
      <c r="F228" s="19">
        <v>12915.8</v>
      </c>
      <c r="G228" s="19"/>
      <c r="H228" s="19">
        <f t="shared" si="35"/>
        <v>12915.8</v>
      </c>
    </row>
    <row r="229" spans="1:8">
      <c r="A229" s="30" t="s">
        <v>226</v>
      </c>
      <c r="B229" s="31" t="s">
        <v>457</v>
      </c>
      <c r="C229" s="31" t="s">
        <v>488</v>
      </c>
      <c r="D229" s="31"/>
      <c r="E229" s="32"/>
      <c r="F229" s="19">
        <f>SUM(F230)</f>
        <v>9141</v>
      </c>
      <c r="G229" s="19"/>
      <c r="H229" s="19">
        <f t="shared" si="35"/>
        <v>9141</v>
      </c>
    </row>
    <row r="230" spans="1:8" ht="45">
      <c r="A230" s="34" t="s">
        <v>60</v>
      </c>
      <c r="B230" s="31" t="s">
        <v>457</v>
      </c>
      <c r="C230" s="31" t="s">
        <v>488</v>
      </c>
      <c r="D230" s="31" t="s">
        <v>61</v>
      </c>
      <c r="E230" s="32"/>
      <c r="F230" s="19">
        <f>SUM(F231)</f>
        <v>9141</v>
      </c>
      <c r="G230" s="19"/>
      <c r="H230" s="19">
        <f t="shared" si="35"/>
        <v>9141</v>
      </c>
    </row>
    <row r="231" spans="1:8" ht="45">
      <c r="A231" s="34" t="s">
        <v>223</v>
      </c>
      <c r="B231" s="31" t="s">
        <v>457</v>
      </c>
      <c r="C231" s="31" t="s">
        <v>488</v>
      </c>
      <c r="D231" s="31" t="s">
        <v>224</v>
      </c>
      <c r="E231" s="32"/>
      <c r="F231" s="19">
        <f>SUM(F232)</f>
        <v>9141</v>
      </c>
      <c r="G231" s="19"/>
      <c r="H231" s="19">
        <f t="shared" si="35"/>
        <v>9141</v>
      </c>
    </row>
    <row r="232" spans="1:8" ht="105">
      <c r="A232" s="30" t="s">
        <v>227</v>
      </c>
      <c r="B232" s="31" t="s">
        <v>457</v>
      </c>
      <c r="C232" s="31" t="s">
        <v>488</v>
      </c>
      <c r="D232" s="31" t="s">
        <v>228</v>
      </c>
      <c r="E232" s="32"/>
      <c r="F232" s="19">
        <f>SUM(F233)</f>
        <v>9141</v>
      </c>
      <c r="G232" s="19"/>
      <c r="H232" s="19">
        <f t="shared" si="35"/>
        <v>9141</v>
      </c>
    </row>
    <row r="233" spans="1:8">
      <c r="A233" s="33" t="s">
        <v>24</v>
      </c>
      <c r="B233" s="31" t="s">
        <v>457</v>
      </c>
      <c r="C233" s="31" t="s">
        <v>488</v>
      </c>
      <c r="D233" s="31" t="s">
        <v>228</v>
      </c>
      <c r="E233" s="32">
        <v>800</v>
      </c>
      <c r="F233" s="19">
        <v>9141</v>
      </c>
      <c r="G233" s="19"/>
      <c r="H233" s="19">
        <f t="shared" si="35"/>
        <v>9141</v>
      </c>
    </row>
    <row r="234" spans="1:8" ht="30">
      <c r="A234" s="17" t="s">
        <v>229</v>
      </c>
      <c r="B234" s="22" t="s">
        <v>457</v>
      </c>
      <c r="C234" s="10" t="s">
        <v>489</v>
      </c>
      <c r="D234" s="22"/>
      <c r="E234" s="9"/>
      <c r="F234" s="19">
        <v>138000</v>
      </c>
      <c r="G234" s="19"/>
      <c r="H234" s="19">
        <f>SUM(F234:G234)</f>
        <v>138000</v>
      </c>
    </row>
    <row r="235" spans="1:8" ht="30">
      <c r="A235" s="17" t="s">
        <v>230</v>
      </c>
      <c r="B235" s="22" t="s">
        <v>457</v>
      </c>
      <c r="C235" s="10" t="s">
        <v>490</v>
      </c>
      <c r="D235" s="22"/>
      <c r="E235" s="9"/>
      <c r="F235" s="19">
        <v>138000</v>
      </c>
      <c r="G235" s="19"/>
      <c r="H235" s="19">
        <f t="shared" ref="H235:H238" si="36">SUM(F235:G235)</f>
        <v>138000</v>
      </c>
    </row>
    <row r="236" spans="1:8">
      <c r="A236" s="17" t="s">
        <v>12</v>
      </c>
      <c r="B236" s="22" t="s">
        <v>457</v>
      </c>
      <c r="C236" s="10" t="s">
        <v>490</v>
      </c>
      <c r="D236" s="22" t="s">
        <v>13</v>
      </c>
      <c r="E236" s="9"/>
      <c r="F236" s="19">
        <v>138000</v>
      </c>
      <c r="G236" s="19"/>
      <c r="H236" s="19">
        <f t="shared" si="36"/>
        <v>138000</v>
      </c>
    </row>
    <row r="237" spans="1:8" ht="30">
      <c r="A237" s="17" t="s">
        <v>231</v>
      </c>
      <c r="B237" s="22" t="s">
        <v>457</v>
      </c>
      <c r="C237" s="10" t="s">
        <v>490</v>
      </c>
      <c r="D237" s="22" t="s">
        <v>232</v>
      </c>
      <c r="E237" s="9"/>
      <c r="F237" s="19">
        <v>138000</v>
      </c>
      <c r="G237" s="19"/>
      <c r="H237" s="19">
        <f t="shared" si="36"/>
        <v>138000</v>
      </c>
    </row>
    <row r="238" spans="1:8" ht="30">
      <c r="A238" s="17" t="s">
        <v>233</v>
      </c>
      <c r="B238" s="22" t="s">
        <v>457</v>
      </c>
      <c r="C238" s="10" t="s">
        <v>490</v>
      </c>
      <c r="D238" s="22" t="s">
        <v>232</v>
      </c>
      <c r="E238" s="9">
        <v>700</v>
      </c>
      <c r="F238" s="19">
        <v>138000</v>
      </c>
      <c r="G238" s="19"/>
      <c r="H238" s="19">
        <f t="shared" si="36"/>
        <v>138000</v>
      </c>
    </row>
    <row r="239" spans="1:8">
      <c r="A239" s="17"/>
      <c r="B239" s="22"/>
      <c r="C239" s="10" t="s">
        <v>456</v>
      </c>
      <c r="D239" s="22"/>
      <c r="E239" s="9"/>
      <c r="F239" s="52"/>
      <c r="G239" s="19"/>
      <c r="H239" s="19"/>
    </row>
    <row r="240" spans="1:8" ht="43.5">
      <c r="A240" s="20" t="s">
        <v>234</v>
      </c>
      <c r="B240" s="21" t="s">
        <v>491</v>
      </c>
      <c r="C240" s="10" t="s">
        <v>456</v>
      </c>
      <c r="D240" s="21"/>
      <c r="E240" s="9"/>
      <c r="F240" s="52">
        <f>SUM(F241)</f>
        <v>58540.1</v>
      </c>
      <c r="G240" s="19"/>
      <c r="H240" s="52">
        <f>SUM(F240:G240)</f>
        <v>58540.1</v>
      </c>
    </row>
    <row r="241" spans="1:8">
      <c r="A241" s="17" t="s">
        <v>10</v>
      </c>
      <c r="B241" s="22" t="s">
        <v>491</v>
      </c>
      <c r="C241" s="10" t="s">
        <v>450</v>
      </c>
      <c r="D241" s="22"/>
      <c r="E241" s="9"/>
      <c r="F241" s="19">
        <f>SUM(F242+F248+F252)</f>
        <v>58540.1</v>
      </c>
      <c r="G241" s="19"/>
      <c r="H241" s="19">
        <f t="shared" ref="H241:H255" si="37">SUM(F241:G241)</f>
        <v>58540.1</v>
      </c>
    </row>
    <row r="242" spans="1:8" ht="60">
      <c r="A242" s="17" t="s">
        <v>235</v>
      </c>
      <c r="B242" s="22" t="s">
        <v>491</v>
      </c>
      <c r="C242" s="10" t="s">
        <v>492</v>
      </c>
      <c r="D242" s="22"/>
      <c r="E242" s="9"/>
      <c r="F242" s="19">
        <f>SUM(F243)</f>
        <v>28505.1</v>
      </c>
      <c r="G242" s="19"/>
      <c r="H242" s="19">
        <f t="shared" si="37"/>
        <v>28505.1</v>
      </c>
    </row>
    <row r="243" spans="1:8">
      <c r="A243" s="17" t="s">
        <v>12</v>
      </c>
      <c r="B243" s="22" t="s">
        <v>491</v>
      </c>
      <c r="C243" s="10" t="s">
        <v>492</v>
      </c>
      <c r="D243" s="22" t="s">
        <v>13</v>
      </c>
      <c r="E243" s="9"/>
      <c r="F243" s="19">
        <f>SUM(F244)</f>
        <v>28505.1</v>
      </c>
      <c r="G243" s="19"/>
      <c r="H243" s="19">
        <f t="shared" si="37"/>
        <v>28505.1</v>
      </c>
    </row>
    <row r="244" spans="1:8" ht="60">
      <c r="A244" s="25" t="s">
        <v>40</v>
      </c>
      <c r="B244" s="22" t="s">
        <v>491</v>
      </c>
      <c r="C244" s="10" t="s">
        <v>492</v>
      </c>
      <c r="D244" s="22" t="s">
        <v>41</v>
      </c>
      <c r="E244" s="9"/>
      <c r="F244" s="19">
        <f>SUM(F245:F247)</f>
        <v>28505.1</v>
      </c>
      <c r="G244" s="19"/>
      <c r="H244" s="19">
        <f t="shared" si="37"/>
        <v>28505.1</v>
      </c>
    </row>
    <row r="245" spans="1:8" ht="90">
      <c r="A245" s="17" t="s">
        <v>16</v>
      </c>
      <c r="B245" s="22" t="s">
        <v>491</v>
      </c>
      <c r="C245" s="10" t="s">
        <v>492</v>
      </c>
      <c r="D245" s="22" t="s">
        <v>41</v>
      </c>
      <c r="E245" s="9">
        <v>100</v>
      </c>
      <c r="F245" s="19">
        <v>26817</v>
      </c>
      <c r="G245" s="19"/>
      <c r="H245" s="19">
        <f t="shared" si="37"/>
        <v>26817</v>
      </c>
    </row>
    <row r="246" spans="1:8" ht="45">
      <c r="A246" s="17" t="s">
        <v>23</v>
      </c>
      <c r="B246" s="22" t="s">
        <v>491</v>
      </c>
      <c r="C246" s="10" t="s">
        <v>492</v>
      </c>
      <c r="D246" s="22" t="s">
        <v>41</v>
      </c>
      <c r="E246" s="9">
        <v>200</v>
      </c>
      <c r="F246" s="64">
        <v>1679.1</v>
      </c>
      <c r="G246" s="19"/>
      <c r="H246" s="19">
        <f t="shared" si="37"/>
        <v>1679.1</v>
      </c>
    </row>
    <row r="247" spans="1:8">
      <c r="A247" s="23" t="s">
        <v>24</v>
      </c>
      <c r="B247" s="22" t="s">
        <v>491</v>
      </c>
      <c r="C247" s="10" t="s">
        <v>492</v>
      </c>
      <c r="D247" s="22" t="s">
        <v>41</v>
      </c>
      <c r="E247" s="9">
        <v>800</v>
      </c>
      <c r="F247" s="19">
        <v>9</v>
      </c>
      <c r="G247" s="19"/>
      <c r="H247" s="19">
        <f t="shared" si="37"/>
        <v>9</v>
      </c>
    </row>
    <row r="248" spans="1:8">
      <c r="A248" s="17" t="s">
        <v>236</v>
      </c>
      <c r="B248" s="22" t="s">
        <v>491</v>
      </c>
      <c r="C248" s="10" t="s">
        <v>493</v>
      </c>
      <c r="D248" s="22"/>
      <c r="E248" s="9"/>
      <c r="F248" s="19">
        <v>30000</v>
      </c>
      <c r="G248" s="19"/>
      <c r="H248" s="19">
        <f t="shared" si="37"/>
        <v>30000</v>
      </c>
    </row>
    <row r="249" spans="1:8">
      <c r="A249" s="17" t="s">
        <v>12</v>
      </c>
      <c r="B249" s="37" t="s">
        <v>491</v>
      </c>
      <c r="C249" s="10" t="s">
        <v>493</v>
      </c>
      <c r="D249" s="22" t="s">
        <v>13</v>
      </c>
      <c r="E249" s="9"/>
      <c r="F249" s="19">
        <v>30000</v>
      </c>
      <c r="G249" s="19"/>
      <c r="H249" s="19">
        <f t="shared" si="37"/>
        <v>30000</v>
      </c>
    </row>
    <row r="250" spans="1:8" ht="30">
      <c r="A250" s="17" t="s">
        <v>237</v>
      </c>
      <c r="B250" s="22" t="s">
        <v>491</v>
      </c>
      <c r="C250" s="10" t="s">
        <v>493</v>
      </c>
      <c r="D250" s="22" t="s">
        <v>238</v>
      </c>
      <c r="E250" s="9"/>
      <c r="F250" s="19">
        <v>30000</v>
      </c>
      <c r="G250" s="19"/>
      <c r="H250" s="19">
        <f t="shared" si="37"/>
        <v>30000</v>
      </c>
    </row>
    <row r="251" spans="1:8">
      <c r="A251" s="23" t="s">
        <v>24</v>
      </c>
      <c r="B251" s="22" t="s">
        <v>491</v>
      </c>
      <c r="C251" s="10" t="s">
        <v>493</v>
      </c>
      <c r="D251" s="22" t="s">
        <v>239</v>
      </c>
      <c r="E251" s="9">
        <v>800</v>
      </c>
      <c r="F251" s="19">
        <v>30000</v>
      </c>
      <c r="G251" s="19"/>
      <c r="H251" s="19">
        <f t="shared" si="37"/>
        <v>30000</v>
      </c>
    </row>
    <row r="252" spans="1:8">
      <c r="A252" s="17" t="s">
        <v>27</v>
      </c>
      <c r="B252" s="22" t="s">
        <v>491</v>
      </c>
      <c r="C252" s="10" t="s">
        <v>452</v>
      </c>
      <c r="D252" s="22"/>
      <c r="E252" s="9"/>
      <c r="F252" s="19">
        <v>35</v>
      </c>
      <c r="G252" s="19"/>
      <c r="H252" s="19">
        <f t="shared" si="37"/>
        <v>35</v>
      </c>
    </row>
    <row r="253" spans="1:8">
      <c r="A253" s="17" t="s">
        <v>12</v>
      </c>
      <c r="B253" s="22" t="s">
        <v>491</v>
      </c>
      <c r="C253" s="10" t="s">
        <v>452</v>
      </c>
      <c r="D253" s="22" t="s">
        <v>13</v>
      </c>
      <c r="E253" s="9"/>
      <c r="F253" s="19">
        <v>35</v>
      </c>
      <c r="G253" s="19"/>
      <c r="H253" s="19">
        <f t="shared" si="37"/>
        <v>35</v>
      </c>
    </row>
    <row r="254" spans="1:8" ht="45">
      <c r="A254" s="25" t="s">
        <v>50</v>
      </c>
      <c r="B254" s="22" t="s">
        <v>491</v>
      </c>
      <c r="C254" s="10" t="s">
        <v>452</v>
      </c>
      <c r="D254" s="22" t="s">
        <v>240</v>
      </c>
      <c r="E254" s="9"/>
      <c r="F254" s="19">
        <v>35</v>
      </c>
      <c r="G254" s="19"/>
      <c r="H254" s="19">
        <f t="shared" si="37"/>
        <v>35</v>
      </c>
    </row>
    <row r="255" spans="1:8" ht="45">
      <c r="A255" s="17" t="s">
        <v>66</v>
      </c>
      <c r="B255" s="22" t="s">
        <v>491</v>
      </c>
      <c r="C255" s="10" t="s">
        <v>452</v>
      </c>
      <c r="D255" s="22" t="s">
        <v>240</v>
      </c>
      <c r="E255" s="9">
        <v>600</v>
      </c>
      <c r="F255" s="19">
        <v>35</v>
      </c>
      <c r="G255" s="19"/>
      <c r="H255" s="19">
        <f t="shared" si="37"/>
        <v>35</v>
      </c>
    </row>
    <row r="256" spans="1:8">
      <c r="A256" s="17"/>
      <c r="B256" s="22"/>
      <c r="C256" s="10" t="s">
        <v>456</v>
      </c>
      <c r="D256" s="22"/>
      <c r="E256" s="9"/>
      <c r="F256" s="1"/>
      <c r="G256" s="19"/>
      <c r="H256" s="19"/>
    </row>
    <row r="257" spans="1:8" ht="29.25">
      <c r="A257" s="20" t="s">
        <v>241</v>
      </c>
      <c r="B257" s="21" t="s">
        <v>494</v>
      </c>
      <c r="C257" s="10" t="s">
        <v>456</v>
      </c>
      <c r="D257" s="21"/>
      <c r="E257" s="9"/>
      <c r="F257" s="52">
        <f>SUM(F258+F262+F281)</f>
        <v>661007.89999999991</v>
      </c>
      <c r="G257" s="52">
        <f>SUM(G258+G262+G281)</f>
        <v>12541.800000000001</v>
      </c>
      <c r="H257" s="52">
        <f>SUM(F257:G257)</f>
        <v>673549.7</v>
      </c>
    </row>
    <row r="258" spans="1:8" s="56" customFormat="1">
      <c r="A258" s="17" t="s">
        <v>27</v>
      </c>
      <c r="B258" s="22" t="s">
        <v>494</v>
      </c>
      <c r="C258" s="10" t="s">
        <v>452</v>
      </c>
      <c r="D258" s="22"/>
      <c r="E258" s="9"/>
      <c r="F258" s="19">
        <f>SUM(F259+I258)</f>
        <v>80544.600000000006</v>
      </c>
      <c r="G258" s="19"/>
      <c r="H258" s="19">
        <f t="shared" ref="H258:H322" si="38">SUM(F258:G258)</f>
        <v>80544.600000000006</v>
      </c>
    </row>
    <row r="259" spans="1:8" s="56" customFormat="1">
      <c r="A259" s="17" t="s">
        <v>12</v>
      </c>
      <c r="B259" s="22" t="s">
        <v>494</v>
      </c>
      <c r="C259" s="10" t="s">
        <v>452</v>
      </c>
      <c r="D259" s="22" t="s">
        <v>13</v>
      </c>
      <c r="E259" s="9"/>
      <c r="F259" s="19">
        <f>SUM(F260)</f>
        <v>80544.600000000006</v>
      </c>
      <c r="G259" s="19"/>
      <c r="H259" s="19">
        <f t="shared" si="38"/>
        <v>80544.600000000006</v>
      </c>
    </row>
    <row r="260" spans="1:8" s="56" customFormat="1" ht="30">
      <c r="A260" s="23" t="s">
        <v>58</v>
      </c>
      <c r="B260" s="22" t="s">
        <v>494</v>
      </c>
      <c r="C260" s="10" t="s">
        <v>452</v>
      </c>
      <c r="D260" s="22" t="s">
        <v>59</v>
      </c>
      <c r="E260" s="9"/>
      <c r="F260" s="19">
        <f>SUM(F261)</f>
        <v>80544.600000000006</v>
      </c>
      <c r="G260" s="19"/>
      <c r="H260" s="19">
        <f t="shared" si="38"/>
        <v>80544.600000000006</v>
      </c>
    </row>
    <row r="261" spans="1:8" s="56" customFormat="1">
      <c r="A261" s="23" t="s">
        <v>24</v>
      </c>
      <c r="B261" s="22" t="s">
        <v>494</v>
      </c>
      <c r="C261" s="10" t="s">
        <v>452</v>
      </c>
      <c r="D261" s="22" t="s">
        <v>59</v>
      </c>
      <c r="E261" s="9">
        <v>800</v>
      </c>
      <c r="F261" s="19">
        <v>80544.600000000006</v>
      </c>
      <c r="G261" s="19"/>
      <c r="H261" s="19">
        <f t="shared" si="38"/>
        <v>80544.600000000006</v>
      </c>
    </row>
    <row r="262" spans="1:8">
      <c r="A262" s="30" t="s">
        <v>73</v>
      </c>
      <c r="B262" s="31" t="s">
        <v>494</v>
      </c>
      <c r="C262" s="31" t="s">
        <v>465</v>
      </c>
      <c r="D262" s="31"/>
      <c r="E262" s="32"/>
      <c r="F262" s="19">
        <f>SUM(F263+F271)</f>
        <v>291902.5</v>
      </c>
      <c r="G262" s="19">
        <f>SUM(G263)</f>
        <v>1096.5999999999999</v>
      </c>
      <c r="H262" s="19">
        <f t="shared" si="38"/>
        <v>292999.09999999998</v>
      </c>
    </row>
    <row r="263" spans="1:8">
      <c r="A263" s="23" t="s">
        <v>242</v>
      </c>
      <c r="B263" s="31" t="s">
        <v>494</v>
      </c>
      <c r="C263" s="31" t="s">
        <v>495</v>
      </c>
      <c r="D263" s="31"/>
      <c r="E263" s="32"/>
      <c r="F263" s="19">
        <f>SUM(F264)</f>
        <v>500</v>
      </c>
      <c r="G263" s="19">
        <f>SUM(G264)</f>
        <v>1096.5999999999999</v>
      </c>
      <c r="H263" s="19">
        <f t="shared" si="38"/>
        <v>1596.6</v>
      </c>
    </row>
    <row r="264" spans="1:8" ht="75">
      <c r="A264" s="17" t="s">
        <v>75</v>
      </c>
      <c r="B264" s="31" t="s">
        <v>494</v>
      </c>
      <c r="C264" s="31" t="s">
        <v>495</v>
      </c>
      <c r="D264" s="22" t="s">
        <v>76</v>
      </c>
      <c r="E264" s="32"/>
      <c r="F264" s="19">
        <f>SUM(F265)</f>
        <v>500</v>
      </c>
      <c r="G264" s="19">
        <f>SUM(G265)</f>
        <v>1096.5999999999999</v>
      </c>
      <c r="H264" s="19">
        <f t="shared" si="38"/>
        <v>1596.6</v>
      </c>
    </row>
    <row r="265" spans="1:8" ht="60">
      <c r="A265" s="17" t="s">
        <v>77</v>
      </c>
      <c r="B265" s="31" t="s">
        <v>494</v>
      </c>
      <c r="C265" s="31" t="s">
        <v>495</v>
      </c>
      <c r="D265" s="22" t="s">
        <v>78</v>
      </c>
      <c r="E265" s="32"/>
      <c r="F265" s="19">
        <f>SUM(F266)</f>
        <v>500</v>
      </c>
      <c r="G265" s="19">
        <f>SUM(G266)</f>
        <v>1096.5999999999999</v>
      </c>
      <c r="H265" s="19">
        <f t="shared" si="38"/>
        <v>1596.6</v>
      </c>
    </row>
    <row r="266" spans="1:8" ht="60">
      <c r="A266" s="30" t="s">
        <v>79</v>
      </c>
      <c r="B266" s="31" t="s">
        <v>494</v>
      </c>
      <c r="C266" s="31" t="s">
        <v>495</v>
      </c>
      <c r="D266" s="22" t="s">
        <v>80</v>
      </c>
      <c r="E266" s="32"/>
      <c r="F266" s="19">
        <f>SUM(F267+F269)</f>
        <v>500</v>
      </c>
      <c r="G266" s="19">
        <f>SUM(G269)</f>
        <v>1096.5999999999999</v>
      </c>
      <c r="H266" s="19">
        <f t="shared" si="38"/>
        <v>1596.6</v>
      </c>
    </row>
    <row r="267" spans="1:8" ht="60">
      <c r="A267" s="17" t="s">
        <v>243</v>
      </c>
      <c r="B267" s="31" t="s">
        <v>494</v>
      </c>
      <c r="C267" s="31" t="s">
        <v>495</v>
      </c>
      <c r="D267" s="22" t="s">
        <v>244</v>
      </c>
      <c r="E267" s="32"/>
      <c r="F267" s="19">
        <f>SUM(F268)</f>
        <v>500</v>
      </c>
      <c r="G267" s="19"/>
      <c r="H267" s="19">
        <f t="shared" si="38"/>
        <v>500</v>
      </c>
    </row>
    <row r="268" spans="1:8" ht="45">
      <c r="A268" s="17" t="s">
        <v>23</v>
      </c>
      <c r="B268" s="31" t="s">
        <v>494</v>
      </c>
      <c r="C268" s="31" t="s">
        <v>495</v>
      </c>
      <c r="D268" s="22" t="s">
        <v>244</v>
      </c>
      <c r="E268" s="32">
        <v>200</v>
      </c>
      <c r="F268" s="19">
        <v>500</v>
      </c>
      <c r="G268" s="19"/>
      <c r="H268" s="19">
        <f t="shared" si="38"/>
        <v>500</v>
      </c>
    </row>
    <row r="269" spans="1:8" ht="315">
      <c r="A269" s="33" t="s">
        <v>523</v>
      </c>
      <c r="B269" s="31" t="s">
        <v>494</v>
      </c>
      <c r="C269" s="31" t="s">
        <v>495</v>
      </c>
      <c r="D269" s="22" t="s">
        <v>245</v>
      </c>
      <c r="E269" s="32"/>
      <c r="F269" s="19"/>
      <c r="G269" s="19">
        <f>SUM(G270)</f>
        <v>1096.5999999999999</v>
      </c>
      <c r="H269" s="19">
        <f t="shared" si="38"/>
        <v>1096.5999999999999</v>
      </c>
    </row>
    <row r="270" spans="1:8" ht="45">
      <c r="A270" s="17" t="s">
        <v>23</v>
      </c>
      <c r="B270" s="31" t="s">
        <v>494</v>
      </c>
      <c r="C270" s="31" t="s">
        <v>495</v>
      </c>
      <c r="D270" s="22" t="s">
        <v>245</v>
      </c>
      <c r="E270" s="32">
        <v>200</v>
      </c>
      <c r="F270" s="19"/>
      <c r="G270" s="19">
        <v>1096.5999999999999</v>
      </c>
      <c r="H270" s="19">
        <f t="shared" si="38"/>
        <v>1096.5999999999999</v>
      </c>
    </row>
    <row r="271" spans="1:8">
      <c r="A271" s="30" t="s">
        <v>96</v>
      </c>
      <c r="B271" s="31" t="s">
        <v>494</v>
      </c>
      <c r="C271" s="31" t="s">
        <v>468</v>
      </c>
      <c r="D271" s="31"/>
      <c r="E271" s="32"/>
      <c r="F271" s="19">
        <f>SUM(F272)</f>
        <v>291402.5</v>
      </c>
      <c r="G271" s="19"/>
      <c r="H271" s="19">
        <f t="shared" si="38"/>
        <v>291402.5</v>
      </c>
    </row>
    <row r="272" spans="1:8" ht="45">
      <c r="A272" s="30" t="s">
        <v>83</v>
      </c>
      <c r="B272" s="31" t="s">
        <v>494</v>
      </c>
      <c r="C272" s="31" t="s">
        <v>468</v>
      </c>
      <c r="D272" s="31" t="s">
        <v>84</v>
      </c>
      <c r="E272" s="32"/>
      <c r="F272" s="19">
        <f>SUM(F273)</f>
        <v>291402.5</v>
      </c>
      <c r="G272" s="19"/>
      <c r="H272" s="19">
        <f t="shared" si="38"/>
        <v>291402.5</v>
      </c>
    </row>
    <row r="273" spans="1:8" ht="60">
      <c r="A273" s="30" t="s">
        <v>97</v>
      </c>
      <c r="B273" s="31" t="s">
        <v>494</v>
      </c>
      <c r="C273" s="31" t="s">
        <v>468</v>
      </c>
      <c r="D273" s="31" t="s">
        <v>98</v>
      </c>
      <c r="E273" s="32"/>
      <c r="F273" s="19">
        <f>SUM(F274)</f>
        <v>291402.5</v>
      </c>
      <c r="G273" s="19"/>
      <c r="H273" s="19">
        <f t="shared" si="38"/>
        <v>291402.5</v>
      </c>
    </row>
    <row r="274" spans="1:8" ht="30">
      <c r="A274" s="33" t="s">
        <v>99</v>
      </c>
      <c r="B274" s="31" t="s">
        <v>494</v>
      </c>
      <c r="C274" s="31" t="s">
        <v>468</v>
      </c>
      <c r="D274" s="31" t="s">
        <v>100</v>
      </c>
      <c r="E274" s="32"/>
      <c r="F274" s="19">
        <f>SUM(F275+F277+F279)</f>
        <v>291402.5</v>
      </c>
      <c r="G274" s="19"/>
      <c r="H274" s="19">
        <f t="shared" si="38"/>
        <v>291402.5</v>
      </c>
    </row>
    <row r="275" spans="1:8" ht="60">
      <c r="A275" s="30" t="s">
        <v>246</v>
      </c>
      <c r="B275" s="31" t="s">
        <v>494</v>
      </c>
      <c r="C275" s="31" t="s">
        <v>468</v>
      </c>
      <c r="D275" s="31" t="s">
        <v>247</v>
      </c>
      <c r="E275" s="32"/>
      <c r="F275" s="19">
        <f>SUM(F276)</f>
        <v>251456.3</v>
      </c>
      <c r="G275" s="19"/>
      <c r="H275" s="19">
        <f t="shared" si="38"/>
        <v>251456.3</v>
      </c>
    </row>
    <row r="276" spans="1:8">
      <c r="A276" s="33" t="s">
        <v>24</v>
      </c>
      <c r="B276" s="31" t="s">
        <v>494</v>
      </c>
      <c r="C276" s="31" t="s">
        <v>468</v>
      </c>
      <c r="D276" s="31" t="s">
        <v>247</v>
      </c>
      <c r="E276" s="32">
        <v>800</v>
      </c>
      <c r="F276" s="19">
        <v>251456.3</v>
      </c>
      <c r="G276" s="19"/>
      <c r="H276" s="19">
        <f t="shared" si="38"/>
        <v>251456.3</v>
      </c>
    </row>
    <row r="277" spans="1:8" ht="90">
      <c r="A277" s="30" t="s">
        <v>248</v>
      </c>
      <c r="B277" s="31" t="s">
        <v>494</v>
      </c>
      <c r="C277" s="31" t="s">
        <v>468</v>
      </c>
      <c r="D277" s="31" t="s">
        <v>249</v>
      </c>
      <c r="E277" s="32"/>
      <c r="F277" s="19">
        <f>SUM(F278)</f>
        <v>2429.9</v>
      </c>
      <c r="G277" s="19"/>
      <c r="H277" s="19">
        <f t="shared" si="38"/>
        <v>2429.9</v>
      </c>
    </row>
    <row r="278" spans="1:8">
      <c r="A278" s="33" t="s">
        <v>24</v>
      </c>
      <c r="B278" s="31" t="s">
        <v>494</v>
      </c>
      <c r="C278" s="31" t="s">
        <v>468</v>
      </c>
      <c r="D278" s="31" t="s">
        <v>249</v>
      </c>
      <c r="E278" s="32">
        <v>800</v>
      </c>
      <c r="F278" s="19">
        <v>2429.9</v>
      </c>
      <c r="G278" s="19"/>
      <c r="H278" s="19">
        <f t="shared" si="38"/>
        <v>2429.9</v>
      </c>
    </row>
    <row r="279" spans="1:8" ht="75">
      <c r="A279" s="30" t="s">
        <v>250</v>
      </c>
      <c r="B279" s="31" t="s">
        <v>494</v>
      </c>
      <c r="C279" s="31" t="s">
        <v>468</v>
      </c>
      <c r="D279" s="31" t="s">
        <v>251</v>
      </c>
      <c r="E279" s="32"/>
      <c r="F279" s="19">
        <f>SUM(F280)</f>
        <v>37516.300000000003</v>
      </c>
      <c r="G279" s="19"/>
      <c r="H279" s="19">
        <f t="shared" si="38"/>
        <v>37516.300000000003</v>
      </c>
    </row>
    <row r="280" spans="1:8">
      <c r="A280" s="33" t="s">
        <v>24</v>
      </c>
      <c r="B280" s="31" t="s">
        <v>494</v>
      </c>
      <c r="C280" s="31" t="s">
        <v>468</v>
      </c>
      <c r="D280" s="31" t="s">
        <v>251</v>
      </c>
      <c r="E280" s="32">
        <v>800</v>
      </c>
      <c r="F280" s="19">
        <v>37516.300000000003</v>
      </c>
      <c r="G280" s="19"/>
      <c r="H280" s="19">
        <f t="shared" si="38"/>
        <v>37516.300000000003</v>
      </c>
    </row>
    <row r="281" spans="1:8">
      <c r="A281" s="30" t="s">
        <v>142</v>
      </c>
      <c r="B281" s="31" t="s">
        <v>494</v>
      </c>
      <c r="C281" s="31" t="s">
        <v>474</v>
      </c>
      <c r="D281" s="31"/>
      <c r="E281" s="32"/>
      <c r="F281" s="19">
        <f>SUM(F282++F296++F307++F326)</f>
        <v>288560.8</v>
      </c>
      <c r="G281" s="19">
        <f>SUM(G282++G296++G307++G326)</f>
        <v>11445.2</v>
      </c>
      <c r="H281" s="19">
        <f t="shared" si="38"/>
        <v>300006</v>
      </c>
    </row>
    <row r="282" spans="1:8">
      <c r="A282" s="30" t="s">
        <v>143</v>
      </c>
      <c r="B282" s="31" t="s">
        <v>494</v>
      </c>
      <c r="C282" s="31" t="s">
        <v>475</v>
      </c>
      <c r="D282" s="31"/>
      <c r="E282" s="32"/>
      <c r="F282" s="19">
        <f>SUM(F283+F288)</f>
        <v>21297.9</v>
      </c>
      <c r="G282" s="19"/>
      <c r="H282" s="19">
        <f t="shared" si="38"/>
        <v>21297.9</v>
      </c>
    </row>
    <row r="283" spans="1:8" ht="60">
      <c r="A283" s="30" t="s">
        <v>158</v>
      </c>
      <c r="B283" s="31" t="s">
        <v>494</v>
      </c>
      <c r="C283" s="31" t="s">
        <v>475</v>
      </c>
      <c r="D283" s="31" t="s">
        <v>159</v>
      </c>
      <c r="E283" s="32"/>
      <c r="F283" s="19">
        <f>SUM(F284)</f>
        <v>500</v>
      </c>
      <c r="G283" s="19"/>
      <c r="H283" s="19">
        <f t="shared" si="38"/>
        <v>500</v>
      </c>
    </row>
    <row r="284" spans="1:8" ht="45">
      <c r="A284" s="30" t="s">
        <v>258</v>
      </c>
      <c r="B284" s="31" t="s">
        <v>494</v>
      </c>
      <c r="C284" s="31" t="s">
        <v>475</v>
      </c>
      <c r="D284" s="68" t="s">
        <v>555</v>
      </c>
      <c r="E284" s="32"/>
      <c r="F284" s="19">
        <f>SUM(F285)</f>
        <v>500</v>
      </c>
      <c r="G284" s="19"/>
      <c r="H284" s="19">
        <f>SUM(H285)</f>
        <v>500</v>
      </c>
    </row>
    <row r="285" spans="1:8" s="1" customFormat="1" ht="45">
      <c r="A285" s="69" t="s">
        <v>556</v>
      </c>
      <c r="B285" s="68" t="s">
        <v>494</v>
      </c>
      <c r="C285" s="68" t="s">
        <v>475</v>
      </c>
      <c r="D285" s="68" t="s">
        <v>259</v>
      </c>
      <c r="E285" s="32"/>
      <c r="F285" s="64">
        <f>SUM(F286)</f>
        <v>500</v>
      </c>
      <c r="G285" s="64"/>
      <c r="H285" s="64">
        <f t="shared" si="38"/>
        <v>500</v>
      </c>
    </row>
    <row r="286" spans="1:8" ht="30">
      <c r="A286" s="30" t="s">
        <v>260</v>
      </c>
      <c r="B286" s="31" t="s">
        <v>494</v>
      </c>
      <c r="C286" s="31" t="s">
        <v>475</v>
      </c>
      <c r="D286" s="31" t="s">
        <v>261</v>
      </c>
      <c r="E286" s="32"/>
      <c r="F286" s="19">
        <f>SUM(F287)</f>
        <v>500</v>
      </c>
      <c r="G286" s="19"/>
      <c r="H286" s="19">
        <f t="shared" si="38"/>
        <v>500</v>
      </c>
    </row>
    <row r="287" spans="1:8" ht="45">
      <c r="A287" s="17" t="s">
        <v>23</v>
      </c>
      <c r="B287" s="31" t="s">
        <v>494</v>
      </c>
      <c r="C287" s="31" t="s">
        <v>475</v>
      </c>
      <c r="D287" s="31" t="s">
        <v>261</v>
      </c>
      <c r="E287" s="32">
        <v>200</v>
      </c>
      <c r="F287" s="19">
        <v>500</v>
      </c>
      <c r="G287" s="19"/>
      <c r="H287" s="19">
        <f t="shared" si="38"/>
        <v>500</v>
      </c>
    </row>
    <row r="288" spans="1:8" ht="105">
      <c r="A288" s="30" t="s">
        <v>262</v>
      </c>
      <c r="B288" s="31" t="s">
        <v>494</v>
      </c>
      <c r="C288" s="31" t="s">
        <v>475</v>
      </c>
      <c r="D288" s="31" t="s">
        <v>145</v>
      </c>
      <c r="E288" s="32"/>
      <c r="F288" s="19">
        <f>SUM(F289)</f>
        <v>20797.900000000001</v>
      </c>
      <c r="G288" s="19"/>
      <c r="H288" s="19">
        <f t="shared" si="38"/>
        <v>20797.900000000001</v>
      </c>
    </row>
    <row r="289" spans="1:8" ht="60">
      <c r="A289" s="30" t="s">
        <v>146</v>
      </c>
      <c r="B289" s="31" t="s">
        <v>494</v>
      </c>
      <c r="C289" s="31" t="s">
        <v>475</v>
      </c>
      <c r="D289" s="31" t="s">
        <v>147</v>
      </c>
      <c r="E289" s="32"/>
      <c r="F289" s="19">
        <f>SUM(F290+F293)</f>
        <v>20797.900000000001</v>
      </c>
      <c r="G289" s="19"/>
      <c r="H289" s="19">
        <f t="shared" si="38"/>
        <v>20797.900000000001</v>
      </c>
    </row>
    <row r="290" spans="1:8" ht="45">
      <c r="A290" s="34" t="s">
        <v>263</v>
      </c>
      <c r="B290" s="31" t="s">
        <v>494</v>
      </c>
      <c r="C290" s="31" t="s">
        <v>475</v>
      </c>
      <c r="D290" s="31" t="s">
        <v>264</v>
      </c>
      <c r="E290" s="32"/>
      <c r="F290" s="19">
        <f>SUM(F291)</f>
        <v>18797.900000000001</v>
      </c>
      <c r="G290" s="19"/>
      <c r="H290" s="19">
        <f t="shared" si="38"/>
        <v>18797.900000000001</v>
      </c>
    </row>
    <row r="291" spans="1:8" ht="75">
      <c r="A291" s="30" t="s">
        <v>265</v>
      </c>
      <c r="B291" s="31" t="s">
        <v>494</v>
      </c>
      <c r="C291" s="31" t="s">
        <v>475</v>
      </c>
      <c r="D291" s="31" t="s">
        <v>266</v>
      </c>
      <c r="E291" s="32"/>
      <c r="F291" s="19">
        <f>SUM(F292)</f>
        <v>18797.900000000001</v>
      </c>
      <c r="G291" s="19"/>
      <c r="H291" s="19">
        <f t="shared" si="38"/>
        <v>18797.900000000001</v>
      </c>
    </row>
    <row r="292" spans="1:8">
      <c r="A292" s="33" t="s">
        <v>24</v>
      </c>
      <c r="B292" s="31" t="s">
        <v>494</v>
      </c>
      <c r="C292" s="31" t="s">
        <v>475</v>
      </c>
      <c r="D292" s="31" t="s">
        <v>266</v>
      </c>
      <c r="E292" s="32">
        <v>800</v>
      </c>
      <c r="F292" s="19">
        <v>18797.900000000001</v>
      </c>
      <c r="G292" s="19"/>
      <c r="H292" s="19">
        <f t="shared" si="38"/>
        <v>18797.900000000001</v>
      </c>
    </row>
    <row r="293" spans="1:8" ht="75">
      <c r="A293" s="33" t="s">
        <v>148</v>
      </c>
      <c r="B293" s="31" t="s">
        <v>494</v>
      </c>
      <c r="C293" s="31" t="s">
        <v>475</v>
      </c>
      <c r="D293" s="31" t="s">
        <v>149</v>
      </c>
      <c r="E293" s="32"/>
      <c r="F293" s="19">
        <f>SUM(F294)</f>
        <v>2000</v>
      </c>
      <c r="G293" s="19"/>
      <c r="H293" s="19">
        <f t="shared" si="38"/>
        <v>2000</v>
      </c>
    </row>
    <row r="294" spans="1:8" ht="45">
      <c r="A294" s="33" t="s">
        <v>267</v>
      </c>
      <c r="B294" s="31" t="s">
        <v>494</v>
      </c>
      <c r="C294" s="31" t="s">
        <v>475</v>
      </c>
      <c r="D294" s="31" t="s">
        <v>268</v>
      </c>
      <c r="E294" s="32"/>
      <c r="F294" s="19">
        <f>SUM(F295)</f>
        <v>2000</v>
      </c>
      <c r="G294" s="19"/>
      <c r="H294" s="19">
        <f t="shared" si="38"/>
        <v>2000</v>
      </c>
    </row>
    <row r="295" spans="1:8" ht="30">
      <c r="A295" s="33" t="s">
        <v>166</v>
      </c>
      <c r="B295" s="31" t="s">
        <v>494</v>
      </c>
      <c r="C295" s="31" t="s">
        <v>475</v>
      </c>
      <c r="D295" s="31" t="s">
        <v>268</v>
      </c>
      <c r="E295" s="32">
        <v>200</v>
      </c>
      <c r="F295" s="19">
        <v>2000</v>
      </c>
      <c r="G295" s="19"/>
      <c r="H295" s="19">
        <f t="shared" si="38"/>
        <v>2000</v>
      </c>
    </row>
    <row r="296" spans="1:8">
      <c r="A296" s="30" t="s">
        <v>167</v>
      </c>
      <c r="B296" s="31" t="s">
        <v>494</v>
      </c>
      <c r="C296" s="31" t="s">
        <v>476</v>
      </c>
      <c r="D296" s="31"/>
      <c r="E296" s="32"/>
      <c r="F296" s="19">
        <f>SUM(F297+F302)</f>
        <v>6565</v>
      </c>
      <c r="G296" s="19">
        <f>SUM(G297+G302)</f>
        <v>11445.2</v>
      </c>
      <c r="H296" s="19">
        <f t="shared" si="38"/>
        <v>18010.2</v>
      </c>
    </row>
    <row r="297" spans="1:8">
      <c r="A297" s="17" t="s">
        <v>12</v>
      </c>
      <c r="B297" s="31" t="s">
        <v>494</v>
      </c>
      <c r="C297" s="31" t="s">
        <v>476</v>
      </c>
      <c r="D297" s="22" t="s">
        <v>13</v>
      </c>
      <c r="E297" s="32"/>
      <c r="F297" s="19">
        <f>SUM(F298)</f>
        <v>0</v>
      </c>
      <c r="G297" s="19">
        <f>SUM(G298)</f>
        <v>11445.2</v>
      </c>
      <c r="H297" s="19">
        <f t="shared" si="38"/>
        <v>11445.2</v>
      </c>
    </row>
    <row r="298" spans="1:8" ht="30">
      <c r="A298" s="23" t="s">
        <v>42</v>
      </c>
      <c r="B298" s="31" t="s">
        <v>494</v>
      </c>
      <c r="C298" s="31" t="s">
        <v>476</v>
      </c>
      <c r="D298" s="31" t="s">
        <v>43</v>
      </c>
      <c r="E298" s="32"/>
      <c r="F298" s="19">
        <f>SUM(F299)</f>
        <v>0</v>
      </c>
      <c r="G298" s="19">
        <f>SUM(G299)</f>
        <v>11445.2</v>
      </c>
      <c r="H298" s="19">
        <f t="shared" si="38"/>
        <v>11445.2</v>
      </c>
    </row>
    <row r="299" spans="1:8" ht="270">
      <c r="A299" s="33" t="s">
        <v>269</v>
      </c>
      <c r="B299" s="31" t="s">
        <v>494</v>
      </c>
      <c r="C299" s="31" t="s">
        <v>476</v>
      </c>
      <c r="D299" s="31" t="s">
        <v>270</v>
      </c>
      <c r="E299" s="32"/>
      <c r="F299" s="19">
        <f>SUM(F300:F301)</f>
        <v>0</v>
      </c>
      <c r="G299" s="19">
        <f>SUM(G300:G301)</f>
        <v>11445.2</v>
      </c>
      <c r="H299" s="19">
        <f t="shared" si="38"/>
        <v>11445.2</v>
      </c>
    </row>
    <row r="300" spans="1:8">
      <c r="A300" s="33" t="s">
        <v>24</v>
      </c>
      <c r="B300" s="31" t="s">
        <v>494</v>
      </c>
      <c r="C300" s="31" t="s">
        <v>476</v>
      </c>
      <c r="D300" s="31" t="s">
        <v>270</v>
      </c>
      <c r="E300" s="32">
        <v>800</v>
      </c>
      <c r="F300" s="19"/>
      <c r="G300" s="19">
        <v>11403.5</v>
      </c>
      <c r="H300" s="19">
        <f t="shared" si="38"/>
        <v>11403.5</v>
      </c>
    </row>
    <row r="301" spans="1:8" ht="45">
      <c r="A301" s="17" t="s">
        <v>23</v>
      </c>
      <c r="B301" s="31" t="s">
        <v>494</v>
      </c>
      <c r="C301" s="31" t="s">
        <v>476</v>
      </c>
      <c r="D301" s="31" t="s">
        <v>270</v>
      </c>
      <c r="E301" s="32">
        <v>200</v>
      </c>
      <c r="F301" s="19"/>
      <c r="G301" s="19">
        <v>41.7</v>
      </c>
      <c r="H301" s="19">
        <f t="shared" si="38"/>
        <v>41.7</v>
      </c>
    </row>
    <row r="302" spans="1:8" ht="105">
      <c r="A302" s="30" t="s">
        <v>262</v>
      </c>
      <c r="B302" s="31" t="s">
        <v>494</v>
      </c>
      <c r="C302" s="31" t="s">
        <v>476</v>
      </c>
      <c r="D302" s="31" t="s">
        <v>145</v>
      </c>
      <c r="E302" s="32"/>
      <c r="F302" s="19">
        <f>SUM(F303)</f>
        <v>6565</v>
      </c>
      <c r="G302" s="19"/>
      <c r="H302" s="19">
        <f t="shared" si="38"/>
        <v>6565</v>
      </c>
    </row>
    <row r="303" spans="1:8" ht="60">
      <c r="A303" s="30" t="s">
        <v>146</v>
      </c>
      <c r="B303" s="31" t="s">
        <v>494</v>
      </c>
      <c r="C303" s="31" t="s">
        <v>476</v>
      </c>
      <c r="D303" s="31" t="s">
        <v>147</v>
      </c>
      <c r="E303" s="32"/>
      <c r="F303" s="19">
        <f>SUM(F304)</f>
        <v>6565</v>
      </c>
      <c r="G303" s="19"/>
      <c r="H303" s="19">
        <f t="shared" si="38"/>
        <v>6565</v>
      </c>
    </row>
    <row r="304" spans="1:8" ht="45">
      <c r="A304" s="34" t="s">
        <v>263</v>
      </c>
      <c r="B304" s="31" t="s">
        <v>494</v>
      </c>
      <c r="C304" s="31" t="s">
        <v>476</v>
      </c>
      <c r="D304" s="31" t="s">
        <v>264</v>
      </c>
      <c r="E304" s="32"/>
      <c r="F304" s="19">
        <f>SUM(F305)</f>
        <v>6565</v>
      </c>
      <c r="G304" s="19"/>
      <c r="H304" s="19">
        <f t="shared" si="38"/>
        <v>6565</v>
      </c>
    </row>
    <row r="305" spans="1:8" ht="45">
      <c r="A305" s="30" t="s">
        <v>271</v>
      </c>
      <c r="B305" s="31" t="s">
        <v>494</v>
      </c>
      <c r="C305" s="31" t="s">
        <v>476</v>
      </c>
      <c r="D305" s="31" t="s">
        <v>272</v>
      </c>
      <c r="E305" s="32"/>
      <c r="F305" s="19">
        <f>SUM(F306)</f>
        <v>6565</v>
      </c>
      <c r="G305" s="19"/>
      <c r="H305" s="19">
        <f t="shared" si="38"/>
        <v>6565</v>
      </c>
    </row>
    <row r="306" spans="1:8">
      <c r="A306" s="33" t="s">
        <v>24</v>
      </c>
      <c r="B306" s="31" t="s">
        <v>494</v>
      </c>
      <c r="C306" s="31" t="s">
        <v>476</v>
      </c>
      <c r="D306" s="31" t="s">
        <v>272</v>
      </c>
      <c r="E306" s="32">
        <v>800</v>
      </c>
      <c r="F306" s="19">
        <v>6565</v>
      </c>
      <c r="G306" s="19"/>
      <c r="H306" s="19">
        <f t="shared" si="38"/>
        <v>6565</v>
      </c>
    </row>
    <row r="307" spans="1:8">
      <c r="A307" s="30" t="s">
        <v>273</v>
      </c>
      <c r="B307" s="31" t="s">
        <v>494</v>
      </c>
      <c r="C307" s="31" t="s">
        <v>496</v>
      </c>
      <c r="D307" s="31"/>
      <c r="E307" s="32"/>
      <c r="F307" s="19">
        <f>SUM(F308+F321)</f>
        <v>228482.69999999998</v>
      </c>
      <c r="G307" s="19"/>
      <c r="H307" s="19">
        <f t="shared" si="38"/>
        <v>228482.69999999998</v>
      </c>
    </row>
    <row r="308" spans="1:8" ht="105">
      <c r="A308" s="30" t="s">
        <v>262</v>
      </c>
      <c r="B308" s="31" t="s">
        <v>494</v>
      </c>
      <c r="C308" s="31" t="s">
        <v>496</v>
      </c>
      <c r="D308" s="31" t="s">
        <v>145</v>
      </c>
      <c r="E308" s="32"/>
      <c r="F308" s="19">
        <f>SUM(F309)</f>
        <v>214306.8</v>
      </c>
      <c r="G308" s="19"/>
      <c r="H308" s="19">
        <f t="shared" si="38"/>
        <v>214306.8</v>
      </c>
    </row>
    <row r="309" spans="1:8" ht="30">
      <c r="A309" s="30" t="s">
        <v>252</v>
      </c>
      <c r="B309" s="31" t="s">
        <v>494</v>
      </c>
      <c r="C309" s="31" t="s">
        <v>496</v>
      </c>
      <c r="D309" s="31" t="s">
        <v>253</v>
      </c>
      <c r="E309" s="32"/>
      <c r="F309" s="19">
        <f>SUM(F310)</f>
        <v>214306.8</v>
      </c>
      <c r="G309" s="19"/>
      <c r="H309" s="19">
        <f t="shared" si="38"/>
        <v>214306.8</v>
      </c>
    </row>
    <row r="310" spans="1:8" ht="45">
      <c r="A310" s="30" t="s">
        <v>254</v>
      </c>
      <c r="B310" s="31" t="s">
        <v>494</v>
      </c>
      <c r="C310" s="31" t="s">
        <v>496</v>
      </c>
      <c r="D310" s="31" t="s">
        <v>255</v>
      </c>
      <c r="E310" s="32"/>
      <c r="F310" s="19">
        <f>SUM(F311+F313+F315+F317+F319)</f>
        <v>214306.8</v>
      </c>
      <c r="G310" s="19"/>
      <c r="H310" s="19">
        <f t="shared" si="38"/>
        <v>214306.8</v>
      </c>
    </row>
    <row r="311" spans="1:8" ht="30">
      <c r="A311" s="34" t="s">
        <v>274</v>
      </c>
      <c r="B311" s="31" t="s">
        <v>494</v>
      </c>
      <c r="C311" s="31" t="s">
        <v>496</v>
      </c>
      <c r="D311" s="31" t="s">
        <v>275</v>
      </c>
      <c r="E311" s="32"/>
      <c r="F311" s="19">
        <f>SUM(F312)</f>
        <v>56584.3</v>
      </c>
      <c r="G311" s="19"/>
      <c r="H311" s="19">
        <f t="shared" si="38"/>
        <v>56584.3</v>
      </c>
    </row>
    <row r="312" spans="1:8" ht="45">
      <c r="A312" s="17" t="s">
        <v>23</v>
      </c>
      <c r="B312" s="31" t="s">
        <v>494</v>
      </c>
      <c r="C312" s="31" t="s">
        <v>496</v>
      </c>
      <c r="D312" s="31" t="s">
        <v>275</v>
      </c>
      <c r="E312" s="32">
        <v>200</v>
      </c>
      <c r="F312" s="19">
        <v>56584.3</v>
      </c>
      <c r="G312" s="19"/>
      <c r="H312" s="19">
        <f t="shared" si="38"/>
        <v>56584.3</v>
      </c>
    </row>
    <row r="313" spans="1:8" ht="30">
      <c r="A313" s="30" t="s">
        <v>276</v>
      </c>
      <c r="B313" s="31" t="s">
        <v>494</v>
      </c>
      <c r="C313" s="31" t="s">
        <v>496</v>
      </c>
      <c r="D313" s="31" t="s">
        <v>277</v>
      </c>
      <c r="E313" s="32"/>
      <c r="F313" s="19">
        <f>SUM(F314)</f>
        <v>13931.6</v>
      </c>
      <c r="G313" s="19"/>
      <c r="H313" s="19">
        <f t="shared" si="38"/>
        <v>13931.6</v>
      </c>
    </row>
    <row r="314" spans="1:8" ht="45">
      <c r="A314" s="17" t="s">
        <v>23</v>
      </c>
      <c r="B314" s="31" t="s">
        <v>494</v>
      </c>
      <c r="C314" s="31" t="s">
        <v>496</v>
      </c>
      <c r="D314" s="31" t="s">
        <v>277</v>
      </c>
      <c r="E314" s="32">
        <v>200</v>
      </c>
      <c r="F314" s="19">
        <v>13931.6</v>
      </c>
      <c r="G314" s="19"/>
      <c r="H314" s="19">
        <f t="shared" si="38"/>
        <v>13931.6</v>
      </c>
    </row>
    <row r="315" spans="1:8" ht="150">
      <c r="A315" s="36" t="s">
        <v>278</v>
      </c>
      <c r="B315" s="31" t="s">
        <v>494</v>
      </c>
      <c r="C315" s="31" t="s">
        <v>496</v>
      </c>
      <c r="D315" s="31" t="s">
        <v>279</v>
      </c>
      <c r="E315" s="32"/>
      <c r="F315" s="19">
        <f>SUM(F316)</f>
        <v>72373.399999999994</v>
      </c>
      <c r="G315" s="19"/>
      <c r="H315" s="19">
        <f t="shared" si="38"/>
        <v>72373.399999999994</v>
      </c>
    </row>
    <row r="316" spans="1:8">
      <c r="A316" s="33" t="s">
        <v>24</v>
      </c>
      <c r="B316" s="31" t="s">
        <v>494</v>
      </c>
      <c r="C316" s="31" t="s">
        <v>496</v>
      </c>
      <c r="D316" s="31" t="s">
        <v>279</v>
      </c>
      <c r="E316" s="32">
        <v>800</v>
      </c>
      <c r="F316" s="19">
        <v>72373.399999999994</v>
      </c>
      <c r="G316" s="19"/>
      <c r="H316" s="19">
        <f t="shared" si="38"/>
        <v>72373.399999999994</v>
      </c>
    </row>
    <row r="317" spans="1:8" ht="75">
      <c r="A317" s="30" t="s">
        <v>280</v>
      </c>
      <c r="B317" s="31" t="s">
        <v>494</v>
      </c>
      <c r="C317" s="31" t="s">
        <v>496</v>
      </c>
      <c r="D317" s="31" t="s">
        <v>281</v>
      </c>
      <c r="E317" s="32"/>
      <c r="F317" s="19">
        <f>SUM(F318)</f>
        <v>38750</v>
      </c>
      <c r="G317" s="19"/>
      <c r="H317" s="19">
        <f t="shared" si="38"/>
        <v>38750</v>
      </c>
    </row>
    <row r="318" spans="1:8">
      <c r="A318" s="33" t="s">
        <v>24</v>
      </c>
      <c r="B318" s="31" t="s">
        <v>494</v>
      </c>
      <c r="C318" s="31" t="s">
        <v>496</v>
      </c>
      <c r="D318" s="31" t="s">
        <v>281</v>
      </c>
      <c r="E318" s="32">
        <v>800</v>
      </c>
      <c r="F318" s="19">
        <v>38750</v>
      </c>
      <c r="G318" s="19"/>
      <c r="H318" s="19">
        <f t="shared" si="38"/>
        <v>38750</v>
      </c>
    </row>
    <row r="319" spans="1:8" ht="75">
      <c r="A319" s="30" t="s">
        <v>282</v>
      </c>
      <c r="B319" s="31" t="s">
        <v>494</v>
      </c>
      <c r="C319" s="31" t="s">
        <v>496</v>
      </c>
      <c r="D319" s="31" t="s">
        <v>283</v>
      </c>
      <c r="E319" s="32"/>
      <c r="F319" s="19">
        <f>SUM(F320)</f>
        <v>32667.5</v>
      </c>
      <c r="G319" s="19"/>
      <c r="H319" s="19">
        <f t="shared" si="38"/>
        <v>32667.5</v>
      </c>
    </row>
    <row r="320" spans="1:8">
      <c r="A320" s="33" t="s">
        <v>24</v>
      </c>
      <c r="B320" s="31" t="s">
        <v>494</v>
      </c>
      <c r="C320" s="31" t="s">
        <v>496</v>
      </c>
      <c r="D320" s="31" t="s">
        <v>283</v>
      </c>
      <c r="E320" s="32">
        <v>800</v>
      </c>
      <c r="F320" s="19">
        <v>32667.5</v>
      </c>
      <c r="G320" s="19"/>
      <c r="H320" s="19">
        <f t="shared" si="38"/>
        <v>32667.5</v>
      </c>
    </row>
    <row r="321" spans="1:8" ht="75">
      <c r="A321" s="30" t="s">
        <v>75</v>
      </c>
      <c r="B321" s="31" t="s">
        <v>494</v>
      </c>
      <c r="C321" s="31" t="s">
        <v>496</v>
      </c>
      <c r="D321" s="31" t="s">
        <v>76</v>
      </c>
      <c r="E321" s="32"/>
      <c r="F321" s="19">
        <f>SUM(F322)</f>
        <v>14175.9</v>
      </c>
      <c r="G321" s="19"/>
      <c r="H321" s="19">
        <f t="shared" si="38"/>
        <v>14175.9</v>
      </c>
    </row>
    <row r="322" spans="1:8" ht="60">
      <c r="A322" s="30" t="s">
        <v>77</v>
      </c>
      <c r="B322" s="31" t="s">
        <v>494</v>
      </c>
      <c r="C322" s="31" t="s">
        <v>496</v>
      </c>
      <c r="D322" s="31" t="s">
        <v>78</v>
      </c>
      <c r="E322" s="32"/>
      <c r="F322" s="19">
        <f>SUM(F323)</f>
        <v>14175.9</v>
      </c>
      <c r="G322" s="19"/>
      <c r="H322" s="19">
        <f t="shared" si="38"/>
        <v>14175.9</v>
      </c>
    </row>
    <row r="323" spans="1:8" ht="60">
      <c r="A323" s="30" t="s">
        <v>79</v>
      </c>
      <c r="B323" s="31" t="s">
        <v>494</v>
      </c>
      <c r="C323" s="31" t="s">
        <v>496</v>
      </c>
      <c r="D323" s="31" t="s">
        <v>80</v>
      </c>
      <c r="E323" s="32"/>
      <c r="F323" s="19">
        <f>SUM(F324)</f>
        <v>14175.9</v>
      </c>
      <c r="G323" s="19"/>
      <c r="H323" s="19">
        <f t="shared" ref="H323:H333" si="39">SUM(F323:G323)</f>
        <v>14175.9</v>
      </c>
    </row>
    <row r="324" spans="1:8" ht="60">
      <c r="A324" s="33" t="s">
        <v>284</v>
      </c>
      <c r="B324" s="31" t="s">
        <v>494</v>
      </c>
      <c r="C324" s="31" t="s">
        <v>496</v>
      </c>
      <c r="D324" s="31" t="s">
        <v>285</v>
      </c>
      <c r="E324" s="32"/>
      <c r="F324" s="19">
        <f>SUM(F325)</f>
        <v>14175.9</v>
      </c>
      <c r="G324" s="19"/>
      <c r="H324" s="19">
        <f t="shared" si="39"/>
        <v>14175.9</v>
      </c>
    </row>
    <row r="325" spans="1:8">
      <c r="A325" s="33" t="s">
        <v>24</v>
      </c>
      <c r="B325" s="31" t="s">
        <v>494</v>
      </c>
      <c r="C325" s="31" t="s">
        <v>496</v>
      </c>
      <c r="D325" s="31" t="s">
        <v>285</v>
      </c>
      <c r="E325" s="32">
        <v>800</v>
      </c>
      <c r="F325" s="19">
        <v>14175.9</v>
      </c>
      <c r="G325" s="19"/>
      <c r="H325" s="19">
        <f t="shared" si="39"/>
        <v>14175.9</v>
      </c>
    </row>
    <row r="326" spans="1:8" ht="30">
      <c r="A326" s="17" t="s">
        <v>171</v>
      </c>
      <c r="B326" s="22" t="s">
        <v>494</v>
      </c>
      <c r="C326" s="10" t="s">
        <v>479</v>
      </c>
      <c r="D326" s="22"/>
      <c r="E326" s="9"/>
      <c r="F326" s="19">
        <f>SUM(F327)</f>
        <v>32215.200000000001</v>
      </c>
      <c r="G326" s="19"/>
      <c r="H326" s="19">
        <f t="shared" si="39"/>
        <v>32215.200000000001</v>
      </c>
    </row>
    <row r="327" spans="1:8" ht="105">
      <c r="A327" s="17" t="s">
        <v>286</v>
      </c>
      <c r="B327" s="22" t="s">
        <v>494</v>
      </c>
      <c r="C327" s="10" t="s">
        <v>479</v>
      </c>
      <c r="D327" s="22" t="s">
        <v>145</v>
      </c>
      <c r="E327" s="9"/>
      <c r="F327" s="19">
        <f>SUM(F328)</f>
        <v>32215.200000000001</v>
      </c>
      <c r="G327" s="19"/>
      <c r="H327" s="19">
        <f t="shared" si="39"/>
        <v>32215.200000000001</v>
      </c>
    </row>
    <row r="328" spans="1:8" ht="120">
      <c r="A328" s="17" t="s">
        <v>287</v>
      </c>
      <c r="B328" s="22" t="s">
        <v>494</v>
      </c>
      <c r="C328" s="10" t="s">
        <v>479</v>
      </c>
      <c r="D328" s="22" t="s">
        <v>288</v>
      </c>
      <c r="E328" s="9"/>
      <c r="F328" s="19">
        <f>SUM(F329)</f>
        <v>32215.200000000001</v>
      </c>
      <c r="G328" s="19"/>
      <c r="H328" s="19">
        <f t="shared" si="39"/>
        <v>32215.200000000001</v>
      </c>
    </row>
    <row r="329" spans="1:8" ht="45">
      <c r="A329" s="17" t="s">
        <v>289</v>
      </c>
      <c r="B329" s="22" t="s">
        <v>494</v>
      </c>
      <c r="C329" s="10" t="s">
        <v>479</v>
      </c>
      <c r="D329" s="22" t="s">
        <v>290</v>
      </c>
      <c r="E329" s="9"/>
      <c r="F329" s="19">
        <f>SUM(F330)</f>
        <v>32215.200000000001</v>
      </c>
      <c r="G329" s="19"/>
      <c r="H329" s="19">
        <f t="shared" si="39"/>
        <v>32215.200000000001</v>
      </c>
    </row>
    <row r="330" spans="1:8" ht="60">
      <c r="A330" s="25" t="s">
        <v>40</v>
      </c>
      <c r="B330" s="22" t="s">
        <v>494</v>
      </c>
      <c r="C330" s="10" t="s">
        <v>479</v>
      </c>
      <c r="D330" s="22" t="s">
        <v>291</v>
      </c>
      <c r="E330" s="9"/>
      <c r="F330" s="19">
        <f>SUM(F331:F333)</f>
        <v>32215.200000000001</v>
      </c>
      <c r="G330" s="19"/>
      <c r="H330" s="19">
        <f t="shared" si="39"/>
        <v>32215.200000000001</v>
      </c>
    </row>
    <row r="331" spans="1:8" ht="90">
      <c r="A331" s="17" t="s">
        <v>16</v>
      </c>
      <c r="B331" s="22" t="s">
        <v>494</v>
      </c>
      <c r="C331" s="10" t="s">
        <v>479</v>
      </c>
      <c r="D331" s="22" t="s">
        <v>291</v>
      </c>
      <c r="E331" s="9">
        <v>100</v>
      </c>
      <c r="F331" s="19">
        <v>30480.400000000001</v>
      </c>
      <c r="G331" s="61"/>
      <c r="H331" s="19">
        <f t="shared" si="39"/>
        <v>30480.400000000001</v>
      </c>
    </row>
    <row r="332" spans="1:8" ht="45">
      <c r="A332" s="17" t="s">
        <v>23</v>
      </c>
      <c r="B332" s="22" t="s">
        <v>494</v>
      </c>
      <c r="C332" s="10" t="s">
        <v>479</v>
      </c>
      <c r="D332" s="22" t="s">
        <v>291</v>
      </c>
      <c r="E332" s="9">
        <v>200</v>
      </c>
      <c r="F332" s="19">
        <v>1692.3</v>
      </c>
      <c r="G332" s="19"/>
      <c r="H332" s="19">
        <f t="shared" si="39"/>
        <v>1692.3</v>
      </c>
    </row>
    <row r="333" spans="1:8">
      <c r="A333" s="23" t="s">
        <v>24</v>
      </c>
      <c r="B333" s="22" t="s">
        <v>494</v>
      </c>
      <c r="C333" s="10" t="s">
        <v>479</v>
      </c>
      <c r="D333" s="22" t="s">
        <v>291</v>
      </c>
      <c r="E333" s="9">
        <v>800</v>
      </c>
      <c r="F333" s="19">
        <v>42.5</v>
      </c>
      <c r="G333" s="19"/>
      <c r="H333" s="19">
        <f t="shared" si="39"/>
        <v>42.5</v>
      </c>
    </row>
    <row r="334" spans="1:8">
      <c r="A334" s="17"/>
      <c r="B334" s="22"/>
      <c r="C334" s="10"/>
      <c r="D334" s="22"/>
      <c r="E334" s="9"/>
      <c r="F334" s="1"/>
      <c r="G334" s="19"/>
      <c r="H334" s="19"/>
    </row>
    <row r="335" spans="1:8" ht="43.5">
      <c r="A335" s="20" t="s">
        <v>292</v>
      </c>
      <c r="B335" s="21" t="s">
        <v>497</v>
      </c>
      <c r="C335" s="38" t="s">
        <v>456</v>
      </c>
      <c r="D335" s="21"/>
      <c r="E335" s="39"/>
      <c r="F335" s="52">
        <f>SUM(F336+F341)</f>
        <v>97723.9</v>
      </c>
      <c r="G335" s="52">
        <f t="shared" ref="G335:H335" si="40">SUM(G336+G341)</f>
        <v>542.1</v>
      </c>
      <c r="H335" s="52">
        <f t="shared" si="40"/>
        <v>98266</v>
      </c>
    </row>
    <row r="336" spans="1:8">
      <c r="A336" s="17" t="s">
        <v>10</v>
      </c>
      <c r="B336" s="22" t="s">
        <v>497</v>
      </c>
      <c r="C336" s="10" t="s">
        <v>450</v>
      </c>
      <c r="D336" s="21"/>
      <c r="E336" s="9"/>
      <c r="F336" s="19">
        <v>85.6</v>
      </c>
      <c r="G336" s="19"/>
      <c r="H336" s="19">
        <f>SUM(F336:G336)</f>
        <v>85.6</v>
      </c>
    </row>
    <row r="337" spans="1:9">
      <c r="A337" s="17" t="s">
        <v>27</v>
      </c>
      <c r="B337" s="22" t="s">
        <v>497</v>
      </c>
      <c r="C337" s="10" t="s">
        <v>452</v>
      </c>
      <c r="D337" s="22"/>
      <c r="E337" s="9"/>
      <c r="F337" s="19">
        <v>85.6</v>
      </c>
      <c r="G337" s="19"/>
      <c r="H337" s="19">
        <f t="shared" ref="H337:H340" si="41">SUM(F337:G337)</f>
        <v>85.6</v>
      </c>
    </row>
    <row r="338" spans="1:9">
      <c r="A338" s="17" t="s">
        <v>12</v>
      </c>
      <c r="B338" s="22" t="s">
        <v>497</v>
      </c>
      <c r="C338" s="10" t="s">
        <v>452</v>
      </c>
      <c r="D338" s="22" t="s">
        <v>13</v>
      </c>
      <c r="E338" s="9"/>
      <c r="F338" s="19">
        <v>85.6</v>
      </c>
      <c r="G338" s="19"/>
      <c r="H338" s="19">
        <f t="shared" si="41"/>
        <v>85.6</v>
      </c>
    </row>
    <row r="339" spans="1:9" ht="30">
      <c r="A339" s="17" t="s">
        <v>55</v>
      </c>
      <c r="B339" s="22" t="s">
        <v>497</v>
      </c>
      <c r="C339" s="10" t="s">
        <v>452</v>
      </c>
      <c r="D339" s="22" t="s">
        <v>56</v>
      </c>
      <c r="E339" s="9"/>
      <c r="F339" s="19">
        <v>85.6</v>
      </c>
      <c r="G339" s="19"/>
      <c r="H339" s="19">
        <f t="shared" si="41"/>
        <v>85.6</v>
      </c>
    </row>
    <row r="340" spans="1:9">
      <c r="A340" s="23" t="s">
        <v>24</v>
      </c>
      <c r="B340" s="22" t="s">
        <v>497</v>
      </c>
      <c r="C340" s="10" t="s">
        <v>452</v>
      </c>
      <c r="D340" s="22" t="s">
        <v>56</v>
      </c>
      <c r="E340" s="9">
        <v>800</v>
      </c>
      <c r="F340" s="19">
        <v>85.6</v>
      </c>
      <c r="G340" s="19"/>
      <c r="H340" s="19">
        <f t="shared" si="41"/>
        <v>85.6</v>
      </c>
    </row>
    <row r="341" spans="1:9" ht="30">
      <c r="A341" s="17" t="s">
        <v>293</v>
      </c>
      <c r="B341" s="22" t="s">
        <v>497</v>
      </c>
      <c r="C341" s="10" t="s">
        <v>498</v>
      </c>
      <c r="D341" s="22"/>
      <c r="E341" s="9"/>
      <c r="F341" s="19">
        <f>SUM(F342)</f>
        <v>97638.299999999988</v>
      </c>
      <c r="G341" s="19">
        <f t="shared" ref="G341:H342" si="42">SUM(G342)</f>
        <v>542.1</v>
      </c>
      <c r="H341" s="19">
        <f t="shared" si="42"/>
        <v>98180.4</v>
      </c>
    </row>
    <row r="342" spans="1:9" ht="60">
      <c r="A342" s="25" t="s">
        <v>294</v>
      </c>
      <c r="B342" s="22" t="s">
        <v>497</v>
      </c>
      <c r="C342" s="10" t="s">
        <v>499</v>
      </c>
      <c r="D342" s="22"/>
      <c r="E342" s="9"/>
      <c r="F342" s="19">
        <f>SUM(F343)</f>
        <v>97638.299999999988</v>
      </c>
      <c r="G342" s="19">
        <f t="shared" si="42"/>
        <v>542.1</v>
      </c>
      <c r="H342" s="19">
        <f t="shared" si="42"/>
        <v>98180.4</v>
      </c>
    </row>
    <row r="343" spans="1:9" ht="75">
      <c r="A343" s="25" t="s">
        <v>75</v>
      </c>
      <c r="B343" s="22" t="s">
        <v>497</v>
      </c>
      <c r="C343" s="10" t="s">
        <v>499</v>
      </c>
      <c r="D343" s="22" t="s">
        <v>76</v>
      </c>
      <c r="E343" s="9"/>
      <c r="F343" s="19">
        <f>SUM(F344++F352+F360++F366)</f>
        <v>97638.299999999988</v>
      </c>
      <c r="G343" s="19">
        <f>SUM(G344++G352+G360++G366)</f>
        <v>542.1</v>
      </c>
      <c r="H343" s="19">
        <f>SUM(H344++H352+H360++H366)</f>
        <v>98180.4</v>
      </c>
    </row>
    <row r="344" spans="1:9" ht="45">
      <c r="A344" s="25" t="s">
        <v>295</v>
      </c>
      <c r="B344" s="22" t="s">
        <v>497</v>
      </c>
      <c r="C344" s="10" t="s">
        <v>499</v>
      </c>
      <c r="D344" s="22" t="s">
        <v>296</v>
      </c>
      <c r="E344" s="9"/>
      <c r="F344" s="19">
        <f>SUM(F345)</f>
        <v>43789.599999999999</v>
      </c>
      <c r="G344" s="19">
        <f t="shared" ref="G344:H344" si="43">SUM(G345)</f>
        <v>542.1</v>
      </c>
      <c r="H344" s="19">
        <f t="shared" si="43"/>
        <v>44331.7</v>
      </c>
    </row>
    <row r="345" spans="1:9" ht="60">
      <c r="A345" s="25" t="s">
        <v>297</v>
      </c>
      <c r="B345" s="22" t="s">
        <v>497</v>
      </c>
      <c r="C345" s="10" t="s">
        <v>499</v>
      </c>
      <c r="D345" s="22" t="s">
        <v>298</v>
      </c>
      <c r="E345" s="9"/>
      <c r="F345" s="19">
        <f>SUM(F346+F348+F350)</f>
        <v>43789.599999999999</v>
      </c>
      <c r="G345" s="19">
        <f>SUM(G348+G350+G346)</f>
        <v>542.1</v>
      </c>
      <c r="H345" s="19">
        <f t="shared" ref="H345" si="44">SUM(H348+H350+H346)</f>
        <v>44331.7</v>
      </c>
      <c r="I345" s="19"/>
    </row>
    <row r="346" spans="1:9" s="1" customFormat="1" ht="45">
      <c r="A346" s="86" t="s">
        <v>551</v>
      </c>
      <c r="B346" s="87" t="s">
        <v>497</v>
      </c>
      <c r="C346" s="88" t="s">
        <v>499</v>
      </c>
      <c r="D346" s="87" t="s">
        <v>552</v>
      </c>
      <c r="E346" s="89"/>
      <c r="F346" s="90">
        <v>13549.6</v>
      </c>
      <c r="G346" s="91"/>
      <c r="H346" s="91">
        <f>SUM(F346:G346)</f>
        <v>13549.6</v>
      </c>
    </row>
    <row r="347" spans="1:9" s="1" customFormat="1" ht="45">
      <c r="A347" s="92" t="s">
        <v>23</v>
      </c>
      <c r="B347" s="87" t="s">
        <v>497</v>
      </c>
      <c r="C347" s="88" t="s">
        <v>499</v>
      </c>
      <c r="D347" s="87" t="s">
        <v>552</v>
      </c>
      <c r="E347" s="89">
        <v>200</v>
      </c>
      <c r="F347" s="90">
        <v>13549.6</v>
      </c>
      <c r="G347" s="91"/>
      <c r="H347" s="91">
        <f>SUM(F347:G347)</f>
        <v>13549.6</v>
      </c>
    </row>
    <row r="348" spans="1:9" ht="30">
      <c r="A348" s="25" t="s">
        <v>299</v>
      </c>
      <c r="B348" s="22" t="s">
        <v>497</v>
      </c>
      <c r="C348" s="10" t="s">
        <v>499</v>
      </c>
      <c r="D348" s="22" t="s">
        <v>300</v>
      </c>
      <c r="E348" s="9"/>
      <c r="F348" s="19">
        <v>30240</v>
      </c>
      <c r="G348" s="19"/>
      <c r="H348" s="19">
        <f>SUM(F348:G348)</f>
        <v>30240</v>
      </c>
    </row>
    <row r="349" spans="1:9" ht="45">
      <c r="A349" s="17" t="s">
        <v>23</v>
      </c>
      <c r="B349" s="22" t="s">
        <v>497</v>
      </c>
      <c r="C349" s="10" t="s">
        <v>499</v>
      </c>
      <c r="D349" s="22" t="s">
        <v>300</v>
      </c>
      <c r="E349" s="9">
        <v>200</v>
      </c>
      <c r="F349" s="19">
        <v>30240</v>
      </c>
      <c r="G349" s="19"/>
      <c r="H349" s="19">
        <f t="shared" ref="H349:H370" si="45">SUM(F349:G349)</f>
        <v>30240</v>
      </c>
    </row>
    <row r="350" spans="1:9" ht="165">
      <c r="A350" s="17" t="s">
        <v>301</v>
      </c>
      <c r="B350" s="22" t="s">
        <v>497</v>
      </c>
      <c r="C350" s="10" t="s">
        <v>499</v>
      </c>
      <c r="D350" s="22" t="s">
        <v>302</v>
      </c>
      <c r="E350" s="9"/>
      <c r="F350" s="19"/>
      <c r="G350" s="19">
        <v>542.1</v>
      </c>
      <c r="H350" s="19">
        <f t="shared" si="45"/>
        <v>542.1</v>
      </c>
    </row>
    <row r="351" spans="1:9" ht="45">
      <c r="A351" s="17" t="s">
        <v>23</v>
      </c>
      <c r="B351" s="22" t="s">
        <v>497</v>
      </c>
      <c r="C351" s="10" t="s">
        <v>499</v>
      </c>
      <c r="D351" s="22" t="s">
        <v>302</v>
      </c>
      <c r="E351" s="9">
        <v>200</v>
      </c>
      <c r="F351" s="19"/>
      <c r="G351" s="19">
        <v>542.1</v>
      </c>
      <c r="H351" s="19">
        <f t="shared" si="45"/>
        <v>542.1</v>
      </c>
    </row>
    <row r="352" spans="1:9" ht="60">
      <c r="A352" s="17" t="s">
        <v>303</v>
      </c>
      <c r="B352" s="22" t="s">
        <v>497</v>
      </c>
      <c r="C352" s="10" t="s">
        <v>499</v>
      </c>
      <c r="D352" s="22" t="s">
        <v>304</v>
      </c>
      <c r="E352" s="9"/>
      <c r="F352" s="19">
        <f>SUM(F353)</f>
        <v>2074.6</v>
      </c>
      <c r="G352" s="19"/>
      <c r="H352" s="19">
        <f t="shared" si="45"/>
        <v>2074.6</v>
      </c>
    </row>
    <row r="353" spans="1:8" ht="60">
      <c r="A353" s="17" t="s">
        <v>305</v>
      </c>
      <c r="B353" s="22" t="s">
        <v>497</v>
      </c>
      <c r="C353" s="10" t="s">
        <v>499</v>
      </c>
      <c r="D353" s="22" t="s">
        <v>306</v>
      </c>
      <c r="E353" s="9"/>
      <c r="F353" s="19">
        <f>SUM(F354++F356+F358)</f>
        <v>2074.6</v>
      </c>
      <c r="G353" s="19"/>
      <c r="H353" s="19">
        <f t="shared" si="45"/>
        <v>2074.6</v>
      </c>
    </row>
    <row r="354" spans="1:8" ht="60">
      <c r="A354" s="17" t="s">
        <v>307</v>
      </c>
      <c r="B354" s="26" t="s">
        <v>497</v>
      </c>
      <c r="C354" s="26" t="s">
        <v>499</v>
      </c>
      <c r="D354" s="26" t="s">
        <v>308</v>
      </c>
      <c r="E354" s="26"/>
      <c r="F354" s="64">
        <v>70</v>
      </c>
      <c r="G354" s="19"/>
      <c r="H354" s="19">
        <f t="shared" si="45"/>
        <v>70</v>
      </c>
    </row>
    <row r="355" spans="1:8" ht="45">
      <c r="A355" s="17" t="s">
        <v>23</v>
      </c>
      <c r="B355" s="26" t="s">
        <v>497</v>
      </c>
      <c r="C355" s="26" t="s">
        <v>499</v>
      </c>
      <c r="D355" s="26" t="s">
        <v>308</v>
      </c>
      <c r="E355" s="26" t="s">
        <v>461</v>
      </c>
      <c r="F355" s="64">
        <v>70</v>
      </c>
      <c r="G355" s="19"/>
      <c r="H355" s="19">
        <f t="shared" si="45"/>
        <v>70</v>
      </c>
    </row>
    <row r="356" spans="1:8" s="1" customFormat="1" ht="60">
      <c r="A356" s="65" t="s">
        <v>553</v>
      </c>
      <c r="B356" s="26" t="s">
        <v>497</v>
      </c>
      <c r="C356" s="26" t="s">
        <v>499</v>
      </c>
      <c r="D356" s="26" t="s">
        <v>554</v>
      </c>
      <c r="E356" s="26"/>
      <c r="F356" s="64">
        <v>96.6</v>
      </c>
      <c r="G356" s="19"/>
      <c r="H356" s="19">
        <f t="shared" si="45"/>
        <v>96.6</v>
      </c>
    </row>
    <row r="357" spans="1:8" s="1" customFormat="1" ht="45">
      <c r="A357" s="17" t="s">
        <v>23</v>
      </c>
      <c r="B357" s="26" t="s">
        <v>497</v>
      </c>
      <c r="C357" s="26" t="s">
        <v>499</v>
      </c>
      <c r="D357" s="26" t="s">
        <v>554</v>
      </c>
      <c r="E357" s="26" t="s">
        <v>461</v>
      </c>
      <c r="F357" s="64">
        <v>96.6</v>
      </c>
      <c r="G357" s="19"/>
      <c r="H357" s="19">
        <f t="shared" si="45"/>
        <v>96.6</v>
      </c>
    </row>
    <row r="358" spans="1:8" ht="30">
      <c r="A358" s="33" t="s">
        <v>309</v>
      </c>
      <c r="B358" s="22" t="s">
        <v>497</v>
      </c>
      <c r="C358" s="10" t="s">
        <v>499</v>
      </c>
      <c r="D358" s="26" t="s">
        <v>310</v>
      </c>
      <c r="E358" s="9"/>
      <c r="F358" s="19">
        <v>1908</v>
      </c>
      <c r="G358" s="19"/>
      <c r="H358" s="19">
        <f t="shared" si="45"/>
        <v>1908</v>
      </c>
    </row>
    <row r="359" spans="1:8" ht="90">
      <c r="A359" s="17" t="s">
        <v>16</v>
      </c>
      <c r="B359" s="22" t="s">
        <v>497</v>
      </c>
      <c r="C359" s="10" t="s">
        <v>499</v>
      </c>
      <c r="D359" s="26" t="s">
        <v>310</v>
      </c>
      <c r="E359" s="9">
        <v>100</v>
      </c>
      <c r="F359" s="19">
        <v>1908</v>
      </c>
      <c r="G359" s="19"/>
      <c r="H359" s="19">
        <f t="shared" si="45"/>
        <v>1908</v>
      </c>
    </row>
    <row r="360" spans="1:8" ht="45">
      <c r="A360" s="25" t="s">
        <v>311</v>
      </c>
      <c r="B360" s="22" t="s">
        <v>497</v>
      </c>
      <c r="C360" s="10" t="s">
        <v>499</v>
      </c>
      <c r="D360" s="22" t="s">
        <v>312</v>
      </c>
      <c r="E360" s="9"/>
      <c r="F360" s="19">
        <f>SUM(F361)</f>
        <v>3249.1000000000004</v>
      </c>
      <c r="G360" s="19">
        <f t="shared" ref="G360:H361" si="46">SUM(G361)</f>
        <v>0</v>
      </c>
      <c r="H360" s="19">
        <f t="shared" si="46"/>
        <v>3249.1000000000004</v>
      </c>
    </row>
    <row r="361" spans="1:8" ht="45">
      <c r="A361" s="25" t="s">
        <v>313</v>
      </c>
      <c r="B361" s="22" t="s">
        <v>497</v>
      </c>
      <c r="C361" s="10" t="s">
        <v>499</v>
      </c>
      <c r="D361" s="22" t="s">
        <v>314</v>
      </c>
      <c r="E361" s="9"/>
      <c r="F361" s="19">
        <f>SUM(F362)</f>
        <v>3249.1000000000004</v>
      </c>
      <c r="G361" s="19">
        <f t="shared" si="46"/>
        <v>0</v>
      </c>
      <c r="H361" s="19">
        <f t="shared" si="46"/>
        <v>3249.1000000000004</v>
      </c>
    </row>
    <row r="362" spans="1:8" ht="30">
      <c r="A362" s="25" t="s">
        <v>315</v>
      </c>
      <c r="B362" s="22" t="s">
        <v>497</v>
      </c>
      <c r="C362" s="10" t="s">
        <v>499</v>
      </c>
      <c r="D362" s="22" t="s">
        <v>316</v>
      </c>
      <c r="E362" s="9"/>
      <c r="F362" s="19">
        <f>SUM(F363:F364)</f>
        <v>3249.1000000000004</v>
      </c>
      <c r="G362" s="19">
        <f t="shared" ref="G362:H362" si="47">SUM(G363:G364)</f>
        <v>0</v>
      </c>
      <c r="H362" s="19">
        <f t="shared" si="47"/>
        <v>3249.1000000000004</v>
      </c>
    </row>
    <row r="363" spans="1:8" ht="90">
      <c r="A363" s="17" t="s">
        <v>16</v>
      </c>
      <c r="B363" s="22" t="s">
        <v>497</v>
      </c>
      <c r="C363" s="10" t="s">
        <v>499</v>
      </c>
      <c r="D363" s="22" t="s">
        <v>316</v>
      </c>
      <c r="E363" s="9">
        <v>100</v>
      </c>
      <c r="F363" s="19">
        <v>1171.8</v>
      </c>
      <c r="G363" s="19"/>
      <c r="H363" s="19">
        <f t="shared" si="45"/>
        <v>1171.8</v>
      </c>
    </row>
    <row r="364" spans="1:8" ht="45">
      <c r="A364" s="17" t="s">
        <v>23</v>
      </c>
      <c r="B364" s="22" t="s">
        <v>497</v>
      </c>
      <c r="C364" s="10" t="s">
        <v>499</v>
      </c>
      <c r="D364" s="22" t="s">
        <v>316</v>
      </c>
      <c r="E364" s="9">
        <v>200</v>
      </c>
      <c r="F364" s="64">
        <v>2077.3000000000002</v>
      </c>
      <c r="G364" s="19"/>
      <c r="H364" s="19">
        <f t="shared" si="45"/>
        <v>2077.3000000000002</v>
      </c>
    </row>
    <row r="365" spans="1:8" ht="90">
      <c r="A365" s="17" t="s">
        <v>317</v>
      </c>
      <c r="B365" s="22" t="s">
        <v>497</v>
      </c>
      <c r="C365" s="10" t="s">
        <v>499</v>
      </c>
      <c r="D365" s="22" t="s">
        <v>318</v>
      </c>
      <c r="E365" s="9"/>
      <c r="F365" s="19">
        <f>SUM(F366)</f>
        <v>48525</v>
      </c>
      <c r="G365" s="19"/>
      <c r="H365" s="19">
        <f t="shared" si="45"/>
        <v>48525</v>
      </c>
    </row>
    <row r="366" spans="1:8" ht="60">
      <c r="A366" s="17" t="s">
        <v>319</v>
      </c>
      <c r="B366" s="22" t="s">
        <v>497</v>
      </c>
      <c r="C366" s="10" t="s">
        <v>499</v>
      </c>
      <c r="D366" s="22" t="s">
        <v>320</v>
      </c>
      <c r="E366" s="9"/>
      <c r="F366" s="19">
        <f>SUM(F367)</f>
        <v>48525</v>
      </c>
      <c r="G366" s="19"/>
      <c r="H366" s="19">
        <f t="shared" si="45"/>
        <v>48525</v>
      </c>
    </row>
    <row r="367" spans="1:8" ht="60">
      <c r="A367" s="23" t="s">
        <v>53</v>
      </c>
      <c r="B367" s="22" t="s">
        <v>497</v>
      </c>
      <c r="C367" s="10" t="s">
        <v>499</v>
      </c>
      <c r="D367" s="37" t="s">
        <v>321</v>
      </c>
      <c r="E367" s="9"/>
      <c r="F367" s="19">
        <f>SUM(F368:F370)</f>
        <v>48525</v>
      </c>
      <c r="G367" s="19"/>
      <c r="H367" s="19">
        <f t="shared" si="45"/>
        <v>48525</v>
      </c>
    </row>
    <row r="368" spans="1:8" ht="90">
      <c r="A368" s="17" t="s">
        <v>16</v>
      </c>
      <c r="B368" s="22" t="s">
        <v>497</v>
      </c>
      <c r="C368" s="10" t="s">
        <v>499</v>
      </c>
      <c r="D368" s="37" t="s">
        <v>322</v>
      </c>
      <c r="E368" s="9">
        <v>100</v>
      </c>
      <c r="F368" s="19">
        <v>44210.9</v>
      </c>
      <c r="G368" s="19"/>
      <c r="H368" s="19">
        <f t="shared" si="45"/>
        <v>44210.9</v>
      </c>
    </row>
    <row r="369" spans="1:8" ht="45">
      <c r="A369" s="17" t="s">
        <v>23</v>
      </c>
      <c r="B369" s="22" t="s">
        <v>497</v>
      </c>
      <c r="C369" s="10" t="s">
        <v>499</v>
      </c>
      <c r="D369" s="37" t="s">
        <v>321</v>
      </c>
      <c r="E369" s="9">
        <v>200</v>
      </c>
      <c r="F369" s="64">
        <v>3711.4</v>
      </c>
      <c r="G369" s="19"/>
      <c r="H369" s="19">
        <f t="shared" si="45"/>
        <v>3711.4</v>
      </c>
    </row>
    <row r="370" spans="1:8">
      <c r="A370" s="23" t="s">
        <v>24</v>
      </c>
      <c r="B370" s="22" t="s">
        <v>497</v>
      </c>
      <c r="C370" s="10" t="s">
        <v>499</v>
      </c>
      <c r="D370" s="37" t="s">
        <v>321</v>
      </c>
      <c r="E370" s="9">
        <v>800</v>
      </c>
      <c r="F370" s="19">
        <v>602.70000000000005</v>
      </c>
      <c r="G370" s="19"/>
      <c r="H370" s="19">
        <f t="shared" si="45"/>
        <v>602.70000000000005</v>
      </c>
    </row>
    <row r="371" spans="1:8">
      <c r="A371" s="25"/>
      <c r="B371" s="29"/>
      <c r="C371" s="10" t="s">
        <v>456</v>
      </c>
      <c r="D371" s="29"/>
      <c r="E371" s="9"/>
      <c r="F371" s="1"/>
      <c r="G371" s="19"/>
      <c r="H371" s="19"/>
    </row>
    <row r="372" spans="1:8" ht="43.5">
      <c r="A372" s="20" t="s">
        <v>323</v>
      </c>
      <c r="B372" s="21" t="s">
        <v>500</v>
      </c>
      <c r="C372" s="10" t="s">
        <v>456</v>
      </c>
      <c r="D372" s="21"/>
      <c r="E372" s="9"/>
      <c r="F372" s="52">
        <f>SUM(F373+F450)</f>
        <v>841964.6</v>
      </c>
      <c r="G372" s="52">
        <f>SUM(G373+G450)</f>
        <v>1134376.3999999999</v>
      </c>
      <c r="H372" s="52">
        <f>SUM(H373+H450)</f>
        <v>1976341.0000000002</v>
      </c>
    </row>
    <row r="373" spans="1:8">
      <c r="A373" s="17" t="s">
        <v>176</v>
      </c>
      <c r="B373" s="22" t="s">
        <v>500</v>
      </c>
      <c r="C373" s="10" t="s">
        <v>480</v>
      </c>
      <c r="D373" s="22"/>
      <c r="E373" s="9"/>
      <c r="F373" s="19">
        <f>SUM(F374+F386+F419+F432+F409)</f>
        <v>841964.6</v>
      </c>
      <c r="G373" s="19">
        <f t="shared" ref="G373:H373" si="48">SUM(G374+G386+G419+G432+G409)</f>
        <v>1013438</v>
      </c>
      <c r="H373" s="19">
        <f t="shared" si="48"/>
        <v>1855402.6000000003</v>
      </c>
    </row>
    <row r="374" spans="1:8">
      <c r="A374" s="17" t="s">
        <v>324</v>
      </c>
      <c r="B374" s="22" t="s">
        <v>500</v>
      </c>
      <c r="C374" s="10" t="s">
        <v>501</v>
      </c>
      <c r="D374" s="22"/>
      <c r="E374" s="9"/>
      <c r="F374" s="19">
        <f>SUM(F375)</f>
        <v>353066</v>
      </c>
      <c r="G374" s="19">
        <f t="shared" ref="G374:H374" si="49">SUM(G375)</f>
        <v>363190.1</v>
      </c>
      <c r="H374" s="19">
        <f t="shared" si="49"/>
        <v>716256.10000000009</v>
      </c>
    </row>
    <row r="375" spans="1:8" ht="45">
      <c r="A375" s="17" t="s">
        <v>325</v>
      </c>
      <c r="B375" s="22" t="s">
        <v>500</v>
      </c>
      <c r="C375" s="10" t="s">
        <v>501</v>
      </c>
      <c r="D375" s="22" t="s">
        <v>326</v>
      </c>
      <c r="E375" s="9"/>
      <c r="F375" s="19">
        <f>SUM(F376+F382)</f>
        <v>353066</v>
      </c>
      <c r="G375" s="19">
        <f>SUM(G376+G382)</f>
        <v>363190.1</v>
      </c>
      <c r="H375" s="19">
        <f>SUM(H376+H382)</f>
        <v>716256.10000000009</v>
      </c>
    </row>
    <row r="376" spans="1:8" ht="45">
      <c r="A376" s="23" t="s">
        <v>327</v>
      </c>
      <c r="B376" s="22" t="s">
        <v>500</v>
      </c>
      <c r="C376" s="10" t="s">
        <v>501</v>
      </c>
      <c r="D376" s="22" t="s">
        <v>328</v>
      </c>
      <c r="E376" s="9"/>
      <c r="F376" s="19">
        <f>SUM(F377)</f>
        <v>352085.7</v>
      </c>
      <c r="G376" s="19">
        <f t="shared" ref="G376:H376" si="50">SUM(G377)</f>
        <v>363190.1</v>
      </c>
      <c r="H376" s="19">
        <f t="shared" si="50"/>
        <v>715275.8</v>
      </c>
    </row>
    <row r="377" spans="1:8" ht="60">
      <c r="A377" s="23" t="s">
        <v>329</v>
      </c>
      <c r="B377" s="22" t="s">
        <v>500</v>
      </c>
      <c r="C377" s="10" t="s">
        <v>501</v>
      </c>
      <c r="D377" s="22" t="s">
        <v>330</v>
      </c>
      <c r="E377" s="9"/>
      <c r="F377" s="19">
        <f>SUM(F378++F380)</f>
        <v>352085.7</v>
      </c>
      <c r="G377" s="19">
        <f t="shared" ref="G377:H377" si="51">SUM(G378++G380)</f>
        <v>363190.1</v>
      </c>
      <c r="H377" s="19">
        <f t="shared" si="51"/>
        <v>715275.8</v>
      </c>
    </row>
    <row r="378" spans="1:8" ht="60">
      <c r="A378" s="23" t="s">
        <v>53</v>
      </c>
      <c r="B378" s="22" t="s">
        <v>500</v>
      </c>
      <c r="C378" s="10" t="s">
        <v>501</v>
      </c>
      <c r="D378" s="22" t="s">
        <v>331</v>
      </c>
      <c r="E378" s="9"/>
      <c r="F378" s="19">
        <v>352085.7</v>
      </c>
      <c r="G378" s="19"/>
      <c r="H378" s="19">
        <f>SUM(F378:G378)</f>
        <v>352085.7</v>
      </c>
    </row>
    <row r="379" spans="1:8" ht="45">
      <c r="A379" s="17" t="s">
        <v>66</v>
      </c>
      <c r="B379" s="22" t="s">
        <v>500</v>
      </c>
      <c r="C379" s="10" t="s">
        <v>501</v>
      </c>
      <c r="D379" s="22" t="s">
        <v>331</v>
      </c>
      <c r="E379" s="9">
        <v>600</v>
      </c>
      <c r="F379" s="19">
        <v>352085.7</v>
      </c>
      <c r="G379" s="19"/>
      <c r="H379" s="19">
        <f t="shared" ref="H379:H385" si="52">SUM(F379:G379)</f>
        <v>352085.7</v>
      </c>
    </row>
    <row r="380" spans="1:8" ht="285">
      <c r="A380" s="74" t="s">
        <v>560</v>
      </c>
      <c r="B380" s="22" t="s">
        <v>500</v>
      </c>
      <c r="C380" s="10" t="s">
        <v>501</v>
      </c>
      <c r="D380" s="72" t="s">
        <v>558</v>
      </c>
      <c r="E380" s="9"/>
      <c r="F380" s="19"/>
      <c r="G380" s="19">
        <v>363190.1</v>
      </c>
      <c r="H380" s="19">
        <f t="shared" si="52"/>
        <v>363190.1</v>
      </c>
    </row>
    <row r="381" spans="1:8" ht="45">
      <c r="A381" s="17" t="s">
        <v>66</v>
      </c>
      <c r="B381" s="22" t="s">
        <v>500</v>
      </c>
      <c r="C381" s="10" t="s">
        <v>501</v>
      </c>
      <c r="D381" s="72" t="s">
        <v>558</v>
      </c>
      <c r="E381" s="10" t="s">
        <v>502</v>
      </c>
      <c r="F381" s="19"/>
      <c r="G381" s="19">
        <v>363190.1</v>
      </c>
      <c r="H381" s="19">
        <f t="shared" si="52"/>
        <v>363190.1</v>
      </c>
    </row>
    <row r="382" spans="1:8" ht="90">
      <c r="A382" s="41" t="s">
        <v>335</v>
      </c>
      <c r="B382" s="42" t="s">
        <v>500</v>
      </c>
      <c r="C382" s="43" t="s">
        <v>501</v>
      </c>
      <c r="D382" s="42" t="s">
        <v>336</v>
      </c>
      <c r="E382" s="43"/>
      <c r="F382" s="19">
        <f>SUM(F383)</f>
        <v>980.3</v>
      </c>
      <c r="G382" s="19"/>
      <c r="H382" s="19">
        <f t="shared" si="52"/>
        <v>980.3</v>
      </c>
    </row>
    <row r="383" spans="1:8" ht="60">
      <c r="A383" s="40" t="s">
        <v>337</v>
      </c>
      <c r="B383" s="42" t="s">
        <v>500</v>
      </c>
      <c r="C383" s="43" t="s">
        <v>501</v>
      </c>
      <c r="D383" s="42" t="s">
        <v>338</v>
      </c>
      <c r="E383" s="43"/>
      <c r="F383" s="19">
        <f>SUM(F384)</f>
        <v>980.3</v>
      </c>
      <c r="G383" s="19"/>
      <c r="H383" s="19">
        <f t="shared" si="52"/>
        <v>980.3</v>
      </c>
    </row>
    <row r="384" spans="1:8" ht="45">
      <c r="A384" s="44" t="s">
        <v>340</v>
      </c>
      <c r="B384" s="42" t="s">
        <v>500</v>
      </c>
      <c r="C384" s="43" t="s">
        <v>501</v>
      </c>
      <c r="D384" s="42" t="s">
        <v>341</v>
      </c>
      <c r="E384" s="43"/>
      <c r="F384" s="19">
        <v>980.3</v>
      </c>
      <c r="G384" s="19"/>
      <c r="H384" s="19">
        <f t="shared" si="52"/>
        <v>980.3</v>
      </c>
    </row>
    <row r="385" spans="1:8" ht="45">
      <c r="A385" s="17" t="s">
        <v>66</v>
      </c>
      <c r="B385" s="42" t="s">
        <v>500</v>
      </c>
      <c r="C385" s="43" t="s">
        <v>501</v>
      </c>
      <c r="D385" s="42" t="s">
        <v>341</v>
      </c>
      <c r="E385" s="43">
        <v>600</v>
      </c>
      <c r="F385" s="19">
        <v>980.3</v>
      </c>
      <c r="G385" s="19"/>
      <c r="H385" s="19">
        <f t="shared" si="52"/>
        <v>980.3</v>
      </c>
    </row>
    <row r="386" spans="1:8">
      <c r="A386" s="17" t="s">
        <v>342</v>
      </c>
      <c r="B386" s="22" t="s">
        <v>500</v>
      </c>
      <c r="C386" s="22" t="s">
        <v>503</v>
      </c>
      <c r="D386" s="22"/>
      <c r="E386" s="29"/>
      <c r="F386" s="19">
        <f>SUM(F387)</f>
        <v>267466.19999999995</v>
      </c>
      <c r="G386" s="19">
        <f t="shared" ref="G386:H386" si="53">SUM(G387)</f>
        <v>639199.4</v>
      </c>
      <c r="H386" s="19">
        <f t="shared" si="53"/>
        <v>906665.6</v>
      </c>
    </row>
    <row r="387" spans="1:8" ht="45">
      <c r="A387" s="17" t="s">
        <v>325</v>
      </c>
      <c r="B387" s="22" t="s">
        <v>500</v>
      </c>
      <c r="C387" s="10" t="s">
        <v>503</v>
      </c>
      <c r="D387" s="22" t="s">
        <v>326</v>
      </c>
      <c r="E387" s="9"/>
      <c r="F387" s="19">
        <f>SUM(F388+F403)</f>
        <v>267466.19999999995</v>
      </c>
      <c r="G387" s="19">
        <f>SUM(G388+G403)</f>
        <v>639199.4</v>
      </c>
      <c r="H387" s="19">
        <f>SUM(H388+H403)</f>
        <v>906665.6</v>
      </c>
    </row>
    <row r="388" spans="1:8" ht="45">
      <c r="A388" s="23" t="s">
        <v>327</v>
      </c>
      <c r="B388" s="22" t="s">
        <v>500</v>
      </c>
      <c r="C388" s="10" t="s">
        <v>503</v>
      </c>
      <c r="D388" s="22" t="s">
        <v>328</v>
      </c>
      <c r="E388" s="9"/>
      <c r="F388" s="19">
        <f>SUM(F389+F400)</f>
        <v>265649.59999999998</v>
      </c>
      <c r="G388" s="19">
        <f t="shared" ref="G388:H388" si="54">SUM(G389+G400)</f>
        <v>639199.4</v>
      </c>
      <c r="H388" s="19">
        <f t="shared" si="54"/>
        <v>904849</v>
      </c>
    </row>
    <row r="389" spans="1:8" ht="60">
      <c r="A389" s="25" t="s">
        <v>329</v>
      </c>
      <c r="B389" s="22" t="s">
        <v>500</v>
      </c>
      <c r="C389" s="10" t="s">
        <v>503</v>
      </c>
      <c r="D389" s="22" t="s">
        <v>330</v>
      </c>
      <c r="E389" s="9"/>
      <c r="F389" s="19">
        <f>SUM(F390+F392+F394+F396+F398)</f>
        <v>250649.59999999998</v>
      </c>
      <c r="G389" s="19">
        <f t="shared" ref="G389:H389" si="55">SUM(G390+G392+G394+G396+G398)</f>
        <v>639199.4</v>
      </c>
      <c r="H389" s="19">
        <f t="shared" si="55"/>
        <v>889849</v>
      </c>
    </row>
    <row r="390" spans="1:8" ht="60">
      <c r="A390" s="25" t="s">
        <v>53</v>
      </c>
      <c r="B390" s="22" t="s">
        <v>500</v>
      </c>
      <c r="C390" s="10" t="s">
        <v>503</v>
      </c>
      <c r="D390" s="22" t="s">
        <v>331</v>
      </c>
      <c r="E390" s="9"/>
      <c r="F390" s="19">
        <v>231714</v>
      </c>
      <c r="G390" s="19"/>
      <c r="H390" s="19">
        <f>SUM(F390:G390)</f>
        <v>231714</v>
      </c>
    </row>
    <row r="391" spans="1:8" ht="45">
      <c r="A391" s="17" t="s">
        <v>66</v>
      </c>
      <c r="B391" s="22" t="s">
        <v>500</v>
      </c>
      <c r="C391" s="22" t="s">
        <v>503</v>
      </c>
      <c r="D391" s="22" t="s">
        <v>331</v>
      </c>
      <c r="E391" s="29">
        <v>600</v>
      </c>
      <c r="F391" s="19">
        <v>231714</v>
      </c>
      <c r="G391" s="19"/>
      <c r="H391" s="19">
        <f t="shared" ref="H391:H418" si="56">SUM(F391:G391)</f>
        <v>231714</v>
      </c>
    </row>
    <row r="392" spans="1:8" ht="60">
      <c r="A392" s="30" t="s">
        <v>343</v>
      </c>
      <c r="B392" s="22" t="s">
        <v>500</v>
      </c>
      <c r="C392" s="22" t="s">
        <v>503</v>
      </c>
      <c r="D392" s="31" t="s">
        <v>344</v>
      </c>
      <c r="E392" s="45"/>
      <c r="F392" s="19">
        <v>9960.2999999999993</v>
      </c>
      <c r="G392" s="19"/>
      <c r="H392" s="19">
        <f t="shared" si="56"/>
        <v>9960.2999999999993</v>
      </c>
    </row>
    <row r="393" spans="1:8" ht="45">
      <c r="A393" s="17" t="s">
        <v>66</v>
      </c>
      <c r="B393" s="22" t="s">
        <v>500</v>
      </c>
      <c r="C393" s="22" t="s">
        <v>503</v>
      </c>
      <c r="D393" s="31" t="s">
        <v>344</v>
      </c>
      <c r="E393" s="28">
        <v>600</v>
      </c>
      <c r="F393" s="19">
        <v>9960.2999999999993</v>
      </c>
      <c r="G393" s="19"/>
      <c r="H393" s="19">
        <f t="shared" si="56"/>
        <v>9960.2999999999993</v>
      </c>
    </row>
    <row r="394" spans="1:8" ht="45">
      <c r="A394" s="30" t="s">
        <v>345</v>
      </c>
      <c r="B394" s="22" t="s">
        <v>500</v>
      </c>
      <c r="C394" s="22" t="s">
        <v>503</v>
      </c>
      <c r="D394" s="31" t="s">
        <v>346</v>
      </c>
      <c r="E394" s="45"/>
      <c r="F394" s="19">
        <v>480</v>
      </c>
      <c r="G394" s="19"/>
      <c r="H394" s="19">
        <f t="shared" si="56"/>
        <v>480</v>
      </c>
    </row>
    <row r="395" spans="1:8" ht="45">
      <c r="A395" s="17" t="s">
        <v>66</v>
      </c>
      <c r="B395" s="22" t="s">
        <v>500</v>
      </c>
      <c r="C395" s="22" t="s">
        <v>503</v>
      </c>
      <c r="D395" s="31" t="s">
        <v>346</v>
      </c>
      <c r="E395" s="28">
        <v>600</v>
      </c>
      <c r="F395" s="19">
        <v>480</v>
      </c>
      <c r="G395" s="19"/>
      <c r="H395" s="19">
        <f t="shared" si="56"/>
        <v>480</v>
      </c>
    </row>
    <row r="396" spans="1:8" ht="75">
      <c r="A396" s="30" t="s">
        <v>347</v>
      </c>
      <c r="B396" s="22" t="s">
        <v>500</v>
      </c>
      <c r="C396" s="22" t="s">
        <v>503</v>
      </c>
      <c r="D396" s="31" t="s">
        <v>348</v>
      </c>
      <c r="E396" s="45"/>
      <c r="F396" s="19">
        <v>8495.2999999999993</v>
      </c>
      <c r="G396" s="19"/>
      <c r="H396" s="19">
        <f t="shared" si="56"/>
        <v>8495.2999999999993</v>
      </c>
    </row>
    <row r="397" spans="1:8" ht="45">
      <c r="A397" s="17" t="s">
        <v>66</v>
      </c>
      <c r="B397" s="22" t="s">
        <v>500</v>
      </c>
      <c r="C397" s="22" t="s">
        <v>503</v>
      </c>
      <c r="D397" s="31" t="s">
        <v>348</v>
      </c>
      <c r="E397" s="28">
        <v>600</v>
      </c>
      <c r="F397" s="19">
        <v>8495.2999999999993</v>
      </c>
      <c r="G397" s="19"/>
      <c r="H397" s="19">
        <f t="shared" si="56"/>
        <v>8495.2999999999993</v>
      </c>
    </row>
    <row r="398" spans="1:8" ht="285">
      <c r="A398" s="73" t="s">
        <v>560</v>
      </c>
      <c r="B398" s="22" t="s">
        <v>500</v>
      </c>
      <c r="C398" s="10" t="s">
        <v>503</v>
      </c>
      <c r="D398" s="72" t="s">
        <v>559</v>
      </c>
      <c r="E398" s="22"/>
      <c r="F398" s="19"/>
      <c r="G398" s="19">
        <v>639199.4</v>
      </c>
      <c r="H398" s="19">
        <f t="shared" si="56"/>
        <v>639199.4</v>
      </c>
    </row>
    <row r="399" spans="1:8" ht="45">
      <c r="A399" s="17" t="s">
        <v>66</v>
      </c>
      <c r="B399" s="22" t="s">
        <v>500</v>
      </c>
      <c r="C399" s="22" t="s">
        <v>503</v>
      </c>
      <c r="D399" s="72" t="s">
        <v>559</v>
      </c>
      <c r="E399" s="22" t="s">
        <v>502</v>
      </c>
      <c r="F399" s="19"/>
      <c r="G399" s="19">
        <v>639199.4</v>
      </c>
      <c r="H399" s="19">
        <f t="shared" si="56"/>
        <v>639199.4</v>
      </c>
    </row>
    <row r="400" spans="1:8" ht="45">
      <c r="A400" s="17" t="s">
        <v>332</v>
      </c>
      <c r="B400" s="22" t="s">
        <v>500</v>
      </c>
      <c r="C400" s="22" t="s">
        <v>503</v>
      </c>
      <c r="D400" s="22" t="s">
        <v>333</v>
      </c>
      <c r="E400" s="22"/>
      <c r="F400" s="19">
        <f>SUM(F401)</f>
        <v>15000</v>
      </c>
      <c r="G400" s="19"/>
      <c r="H400" s="19">
        <f t="shared" si="56"/>
        <v>15000</v>
      </c>
    </row>
    <row r="401" spans="1:8" ht="30">
      <c r="A401" s="40" t="s">
        <v>527</v>
      </c>
      <c r="B401" s="22" t="s">
        <v>500</v>
      </c>
      <c r="C401" s="22" t="s">
        <v>503</v>
      </c>
      <c r="D401" s="18" t="s">
        <v>334</v>
      </c>
      <c r="E401" s="29"/>
      <c r="F401" s="19">
        <v>15000</v>
      </c>
      <c r="G401" s="19"/>
      <c r="H401" s="19">
        <f t="shared" si="56"/>
        <v>15000</v>
      </c>
    </row>
    <row r="402" spans="1:8" ht="60">
      <c r="A402" s="40" t="s">
        <v>57</v>
      </c>
      <c r="B402" s="22" t="s">
        <v>500</v>
      </c>
      <c r="C402" s="22" t="s">
        <v>503</v>
      </c>
      <c r="D402" s="18" t="s">
        <v>334</v>
      </c>
      <c r="E402" s="29">
        <v>400</v>
      </c>
      <c r="F402" s="19">
        <v>15000</v>
      </c>
      <c r="G402" s="19"/>
      <c r="H402" s="19">
        <f t="shared" si="56"/>
        <v>15000</v>
      </c>
    </row>
    <row r="403" spans="1:8" ht="90">
      <c r="A403" s="46" t="s">
        <v>335</v>
      </c>
      <c r="B403" s="31" t="s">
        <v>500</v>
      </c>
      <c r="C403" s="31" t="s">
        <v>503</v>
      </c>
      <c r="D403" s="31" t="s">
        <v>336</v>
      </c>
      <c r="E403" s="28"/>
      <c r="F403" s="19">
        <f>SUM(F404)</f>
        <v>1816.6</v>
      </c>
      <c r="G403" s="19"/>
      <c r="H403" s="19">
        <f t="shared" si="56"/>
        <v>1816.6</v>
      </c>
    </row>
    <row r="404" spans="1:8" ht="60">
      <c r="A404" s="47" t="s">
        <v>337</v>
      </c>
      <c r="B404" s="31" t="s">
        <v>500</v>
      </c>
      <c r="C404" s="31" t="s">
        <v>503</v>
      </c>
      <c r="D404" s="31" t="s">
        <v>338</v>
      </c>
      <c r="E404" s="28"/>
      <c r="F404" s="19">
        <f>SUM(F405+F407)</f>
        <v>1816.6</v>
      </c>
      <c r="G404" s="19"/>
      <c r="H404" s="19">
        <f t="shared" si="56"/>
        <v>1816.6</v>
      </c>
    </row>
    <row r="405" spans="1:8" ht="45">
      <c r="A405" s="34" t="s">
        <v>339</v>
      </c>
      <c r="B405" s="31" t="s">
        <v>500</v>
      </c>
      <c r="C405" s="31" t="s">
        <v>503</v>
      </c>
      <c r="D405" s="31" t="s">
        <v>349</v>
      </c>
      <c r="E405" s="28"/>
      <c r="F405" s="19">
        <f>SUM(F406:F406)</f>
        <v>325.5</v>
      </c>
      <c r="G405" s="19"/>
      <c r="H405" s="19">
        <f t="shared" si="56"/>
        <v>325.5</v>
      </c>
    </row>
    <row r="406" spans="1:8" ht="45">
      <c r="A406" s="17" t="s">
        <v>66</v>
      </c>
      <c r="B406" s="31" t="s">
        <v>500</v>
      </c>
      <c r="C406" s="31" t="s">
        <v>503</v>
      </c>
      <c r="D406" s="31" t="s">
        <v>349</v>
      </c>
      <c r="E406" s="28">
        <v>600</v>
      </c>
      <c r="F406" s="19">
        <v>325.5</v>
      </c>
      <c r="G406" s="19"/>
      <c r="H406" s="19">
        <f t="shared" si="56"/>
        <v>325.5</v>
      </c>
    </row>
    <row r="407" spans="1:8" ht="45">
      <c r="A407" s="30" t="s">
        <v>340</v>
      </c>
      <c r="B407" s="31" t="s">
        <v>500</v>
      </c>
      <c r="C407" s="31" t="s">
        <v>503</v>
      </c>
      <c r="D407" s="31" t="s">
        <v>341</v>
      </c>
      <c r="E407" s="28"/>
      <c r="F407" s="19">
        <v>1491.1</v>
      </c>
      <c r="G407" s="19"/>
      <c r="H407" s="19">
        <f t="shared" si="56"/>
        <v>1491.1</v>
      </c>
    </row>
    <row r="408" spans="1:8" ht="45">
      <c r="A408" s="17" t="s">
        <v>66</v>
      </c>
      <c r="B408" s="31" t="s">
        <v>500</v>
      </c>
      <c r="C408" s="31" t="s">
        <v>503</v>
      </c>
      <c r="D408" s="31" t="s">
        <v>341</v>
      </c>
      <c r="E408" s="28">
        <v>600</v>
      </c>
      <c r="F408" s="19">
        <v>1491.1</v>
      </c>
      <c r="G408" s="19"/>
      <c r="H408" s="19">
        <f t="shared" si="56"/>
        <v>1491.1</v>
      </c>
    </row>
    <row r="409" spans="1:8" s="1" customFormat="1">
      <c r="A409" s="17" t="s">
        <v>525</v>
      </c>
      <c r="B409" s="31" t="s">
        <v>500</v>
      </c>
      <c r="C409" s="31" t="s">
        <v>526</v>
      </c>
      <c r="D409" s="31"/>
      <c r="E409" s="28"/>
      <c r="F409" s="19">
        <f>SUM(F410)</f>
        <v>148531.6</v>
      </c>
      <c r="G409" s="19"/>
      <c r="H409" s="19">
        <f t="shared" si="56"/>
        <v>148531.6</v>
      </c>
    </row>
    <row r="410" spans="1:8" s="1" customFormat="1" ht="45">
      <c r="A410" s="17" t="s">
        <v>325</v>
      </c>
      <c r="B410" s="22" t="s">
        <v>500</v>
      </c>
      <c r="C410" s="10" t="s">
        <v>526</v>
      </c>
      <c r="D410" s="22" t="s">
        <v>326</v>
      </c>
      <c r="E410" s="28"/>
      <c r="F410" s="19">
        <f>SUM(F411+F415)</f>
        <v>148531.6</v>
      </c>
      <c r="G410" s="19"/>
      <c r="H410" s="19">
        <f t="shared" si="56"/>
        <v>148531.6</v>
      </c>
    </row>
    <row r="411" spans="1:8" s="1" customFormat="1" ht="45">
      <c r="A411" s="23" t="s">
        <v>327</v>
      </c>
      <c r="B411" s="22" t="s">
        <v>500</v>
      </c>
      <c r="C411" s="10" t="s">
        <v>503</v>
      </c>
      <c r="D411" s="22" t="s">
        <v>328</v>
      </c>
      <c r="E411" s="28"/>
      <c r="F411" s="19">
        <f>SUM(F412)</f>
        <v>148517.6</v>
      </c>
      <c r="G411" s="19"/>
      <c r="H411" s="19">
        <f t="shared" si="56"/>
        <v>148517.6</v>
      </c>
    </row>
    <row r="412" spans="1:8" s="1" customFormat="1" ht="60">
      <c r="A412" s="25" t="s">
        <v>329</v>
      </c>
      <c r="B412" s="22" t="s">
        <v>500</v>
      </c>
      <c r="C412" s="10" t="s">
        <v>526</v>
      </c>
      <c r="D412" s="22" t="s">
        <v>330</v>
      </c>
      <c r="E412" s="28"/>
      <c r="F412" s="19">
        <f>SUM(F413)</f>
        <v>148517.6</v>
      </c>
      <c r="G412" s="19"/>
      <c r="H412" s="19">
        <f t="shared" si="56"/>
        <v>148517.6</v>
      </c>
    </row>
    <row r="413" spans="1:8" s="1" customFormat="1" ht="60">
      <c r="A413" s="25" t="s">
        <v>53</v>
      </c>
      <c r="B413" s="22" t="s">
        <v>500</v>
      </c>
      <c r="C413" s="10" t="s">
        <v>526</v>
      </c>
      <c r="D413" s="22" t="s">
        <v>331</v>
      </c>
      <c r="E413" s="9"/>
      <c r="F413" s="19">
        <v>148517.6</v>
      </c>
      <c r="G413" s="19"/>
      <c r="H413" s="19">
        <f t="shared" si="56"/>
        <v>148517.6</v>
      </c>
    </row>
    <row r="414" spans="1:8" s="1" customFormat="1" ht="45">
      <c r="A414" s="17" t="s">
        <v>66</v>
      </c>
      <c r="B414" s="22" t="s">
        <v>500</v>
      </c>
      <c r="C414" s="10" t="s">
        <v>526</v>
      </c>
      <c r="D414" s="22" t="s">
        <v>331</v>
      </c>
      <c r="E414" s="29">
        <v>600</v>
      </c>
      <c r="F414" s="19">
        <v>148517.6</v>
      </c>
      <c r="G414" s="19"/>
      <c r="H414" s="19">
        <f t="shared" si="56"/>
        <v>148517.6</v>
      </c>
    </row>
    <row r="415" spans="1:8" s="1" customFormat="1" ht="90">
      <c r="A415" s="46" t="s">
        <v>335</v>
      </c>
      <c r="B415" s="31" t="s">
        <v>500</v>
      </c>
      <c r="C415" s="10" t="s">
        <v>526</v>
      </c>
      <c r="D415" s="31" t="s">
        <v>336</v>
      </c>
      <c r="E415" s="28"/>
      <c r="F415" s="19">
        <v>14</v>
      </c>
      <c r="G415" s="19"/>
      <c r="H415" s="19">
        <f t="shared" si="56"/>
        <v>14</v>
      </c>
    </row>
    <row r="416" spans="1:8" s="1" customFormat="1" ht="60">
      <c r="A416" s="47" t="s">
        <v>337</v>
      </c>
      <c r="B416" s="31" t="s">
        <v>500</v>
      </c>
      <c r="C416" s="10" t="s">
        <v>526</v>
      </c>
      <c r="D416" s="31" t="s">
        <v>338</v>
      </c>
      <c r="E416" s="28"/>
      <c r="F416" s="19">
        <v>14</v>
      </c>
      <c r="G416" s="19"/>
      <c r="H416" s="19">
        <f t="shared" si="56"/>
        <v>14</v>
      </c>
    </row>
    <row r="417" spans="1:8" s="1" customFormat="1" ht="45">
      <c r="A417" s="30" t="s">
        <v>340</v>
      </c>
      <c r="B417" s="31" t="s">
        <v>500</v>
      </c>
      <c r="C417" s="10" t="s">
        <v>526</v>
      </c>
      <c r="D417" s="31" t="s">
        <v>341</v>
      </c>
      <c r="E417" s="28"/>
      <c r="F417" s="19">
        <v>14</v>
      </c>
      <c r="G417" s="19"/>
      <c r="H417" s="19">
        <f t="shared" si="56"/>
        <v>14</v>
      </c>
    </row>
    <row r="418" spans="1:8" s="1" customFormat="1" ht="45">
      <c r="A418" s="17" t="s">
        <v>66</v>
      </c>
      <c r="B418" s="31" t="s">
        <v>500</v>
      </c>
      <c r="C418" s="10" t="s">
        <v>526</v>
      </c>
      <c r="D418" s="31" t="s">
        <v>341</v>
      </c>
      <c r="E418" s="28">
        <v>600</v>
      </c>
      <c r="F418" s="19">
        <v>14</v>
      </c>
      <c r="G418" s="19"/>
      <c r="H418" s="19">
        <f t="shared" si="56"/>
        <v>14</v>
      </c>
    </row>
    <row r="419" spans="1:8">
      <c r="A419" s="17" t="s">
        <v>529</v>
      </c>
      <c r="B419" s="22" t="s">
        <v>500</v>
      </c>
      <c r="C419" s="10" t="s">
        <v>481</v>
      </c>
      <c r="D419" s="22"/>
      <c r="E419" s="9"/>
      <c r="F419" s="19">
        <f>SUM(F420)</f>
        <v>7000</v>
      </c>
      <c r="G419" s="19">
        <f t="shared" ref="G419:H421" si="57">SUM(G420)</f>
        <v>4661.7</v>
      </c>
      <c r="H419" s="19">
        <f t="shared" si="57"/>
        <v>11661.7</v>
      </c>
    </row>
    <row r="420" spans="1:8" ht="45">
      <c r="A420" s="17" t="s">
        <v>325</v>
      </c>
      <c r="B420" s="22" t="s">
        <v>500</v>
      </c>
      <c r="C420" s="10" t="s">
        <v>481</v>
      </c>
      <c r="D420" s="22" t="s">
        <v>326</v>
      </c>
      <c r="E420" s="9"/>
      <c r="F420" s="19">
        <f>SUM(F421)</f>
        <v>7000</v>
      </c>
      <c r="G420" s="19">
        <f t="shared" si="57"/>
        <v>4661.7</v>
      </c>
      <c r="H420" s="19">
        <f t="shared" si="57"/>
        <v>11661.7</v>
      </c>
    </row>
    <row r="421" spans="1:8" ht="30">
      <c r="A421" s="25" t="s">
        <v>350</v>
      </c>
      <c r="B421" s="22" t="s">
        <v>500</v>
      </c>
      <c r="C421" s="22" t="s">
        <v>481</v>
      </c>
      <c r="D421" s="22" t="s">
        <v>351</v>
      </c>
      <c r="E421" s="29"/>
      <c r="F421" s="19">
        <f>SUM(F422)</f>
        <v>7000</v>
      </c>
      <c r="G421" s="19">
        <f t="shared" si="57"/>
        <v>4661.7</v>
      </c>
      <c r="H421" s="19">
        <f t="shared" si="57"/>
        <v>11661.7</v>
      </c>
    </row>
    <row r="422" spans="1:8" ht="45">
      <c r="A422" s="34" t="s">
        <v>352</v>
      </c>
      <c r="B422" s="31" t="s">
        <v>500</v>
      </c>
      <c r="C422" s="31" t="s">
        <v>481</v>
      </c>
      <c r="D422" s="31" t="s">
        <v>353</v>
      </c>
      <c r="E422" s="29"/>
      <c r="F422" s="19">
        <f>SUM(F423+F425+F428)</f>
        <v>7000</v>
      </c>
      <c r="G422" s="19">
        <f t="shared" ref="G422:H422" si="58">SUM(G423+G425+G428)</f>
        <v>4661.7</v>
      </c>
      <c r="H422" s="19">
        <f t="shared" si="58"/>
        <v>11661.7</v>
      </c>
    </row>
    <row r="423" spans="1:8" ht="45">
      <c r="A423" s="25" t="s">
        <v>354</v>
      </c>
      <c r="B423" s="22" t="s">
        <v>500</v>
      </c>
      <c r="C423" s="22" t="s">
        <v>481</v>
      </c>
      <c r="D423" s="22" t="s">
        <v>355</v>
      </c>
      <c r="E423" s="29"/>
      <c r="F423" s="19">
        <v>1000</v>
      </c>
      <c r="G423" s="19"/>
      <c r="H423" s="19">
        <f>SUM(F423:G423)</f>
        <v>1000</v>
      </c>
    </row>
    <row r="424" spans="1:8" ht="45">
      <c r="A424" s="17" t="s">
        <v>66</v>
      </c>
      <c r="B424" s="22" t="s">
        <v>500</v>
      </c>
      <c r="C424" s="10" t="s">
        <v>481</v>
      </c>
      <c r="D424" s="22" t="s">
        <v>355</v>
      </c>
      <c r="E424" s="9">
        <v>600</v>
      </c>
      <c r="F424" s="19">
        <v>1000</v>
      </c>
      <c r="G424" s="19"/>
      <c r="H424" s="19">
        <f t="shared" ref="H424:H427" si="59">SUM(F424:G424)</f>
        <v>1000</v>
      </c>
    </row>
    <row r="425" spans="1:8" ht="60">
      <c r="A425" s="17" t="s">
        <v>356</v>
      </c>
      <c r="B425" s="22" t="s">
        <v>500</v>
      </c>
      <c r="C425" s="10" t="s">
        <v>481</v>
      </c>
      <c r="D425" s="22" t="s">
        <v>357</v>
      </c>
      <c r="E425" s="9"/>
      <c r="F425" s="19">
        <f>SUM(F426:F427)</f>
        <v>6000</v>
      </c>
      <c r="G425" s="19"/>
      <c r="H425" s="19">
        <f t="shared" si="59"/>
        <v>6000</v>
      </c>
    </row>
    <row r="426" spans="1:8" ht="30">
      <c r="A426" s="17" t="s">
        <v>30</v>
      </c>
      <c r="B426" s="22" t="s">
        <v>500</v>
      </c>
      <c r="C426" s="10" t="s">
        <v>481</v>
      </c>
      <c r="D426" s="22" t="s">
        <v>357</v>
      </c>
      <c r="E426" s="9">
        <v>300</v>
      </c>
      <c r="F426" s="19">
        <v>984</v>
      </c>
      <c r="G426" s="19"/>
      <c r="H426" s="19">
        <f t="shared" si="59"/>
        <v>984</v>
      </c>
    </row>
    <row r="427" spans="1:8" ht="45">
      <c r="A427" s="17" t="s">
        <v>66</v>
      </c>
      <c r="B427" s="22" t="s">
        <v>500</v>
      </c>
      <c r="C427" s="10" t="s">
        <v>481</v>
      </c>
      <c r="D427" s="22" t="s">
        <v>357</v>
      </c>
      <c r="E427" s="9">
        <v>600</v>
      </c>
      <c r="F427" s="19">
        <v>5016</v>
      </c>
      <c r="G427" s="19"/>
      <c r="H427" s="19">
        <f t="shared" si="59"/>
        <v>5016</v>
      </c>
    </row>
    <row r="428" spans="1:8" ht="120">
      <c r="A428" s="17" t="s">
        <v>358</v>
      </c>
      <c r="B428" s="22" t="s">
        <v>500</v>
      </c>
      <c r="C428" s="10" t="s">
        <v>481</v>
      </c>
      <c r="D428" s="18" t="s">
        <v>359</v>
      </c>
      <c r="E428" s="9"/>
      <c r="F428" s="19">
        <f>SUM(F429:F431)</f>
        <v>0</v>
      </c>
      <c r="G428" s="19">
        <f t="shared" ref="G428:H428" si="60">SUM(G429:G431)</f>
        <v>4661.7</v>
      </c>
      <c r="H428" s="19">
        <f t="shared" si="60"/>
        <v>4661.7</v>
      </c>
    </row>
    <row r="429" spans="1:8" ht="45">
      <c r="A429" s="17" t="s">
        <v>23</v>
      </c>
      <c r="B429" s="22" t="s">
        <v>500</v>
      </c>
      <c r="C429" s="10" t="s">
        <v>481</v>
      </c>
      <c r="D429" s="18" t="s">
        <v>359</v>
      </c>
      <c r="E429" s="9">
        <v>200</v>
      </c>
      <c r="F429" s="19"/>
      <c r="G429" s="19">
        <v>2</v>
      </c>
      <c r="H429" s="19">
        <f>SUM(F429:G429)</f>
        <v>2</v>
      </c>
    </row>
    <row r="430" spans="1:8" ht="30">
      <c r="A430" s="17" t="s">
        <v>30</v>
      </c>
      <c r="B430" s="22" t="s">
        <v>500</v>
      </c>
      <c r="C430" s="10" t="s">
        <v>481</v>
      </c>
      <c r="D430" s="18" t="s">
        <v>359</v>
      </c>
      <c r="E430" s="9">
        <v>300</v>
      </c>
      <c r="F430" s="19"/>
      <c r="G430" s="19">
        <v>541</v>
      </c>
      <c r="H430" s="19">
        <f t="shared" ref="H430:H431" si="61">SUM(F430:G430)</f>
        <v>541</v>
      </c>
    </row>
    <row r="431" spans="1:8" ht="45">
      <c r="A431" s="17" t="s">
        <v>66</v>
      </c>
      <c r="B431" s="22" t="s">
        <v>500</v>
      </c>
      <c r="C431" s="10" t="s">
        <v>481</v>
      </c>
      <c r="D431" s="18" t="s">
        <v>359</v>
      </c>
      <c r="E431" s="9">
        <v>600</v>
      </c>
      <c r="F431" s="19"/>
      <c r="G431" s="19">
        <v>4118.7</v>
      </c>
      <c r="H431" s="19">
        <f t="shared" si="61"/>
        <v>4118.7</v>
      </c>
    </row>
    <row r="432" spans="1:8">
      <c r="A432" s="17" t="s">
        <v>360</v>
      </c>
      <c r="B432" s="22" t="s">
        <v>500</v>
      </c>
      <c r="C432" s="10" t="s">
        <v>504</v>
      </c>
      <c r="D432" s="18"/>
      <c r="E432" s="9"/>
      <c r="F432" s="19">
        <f>SUM(F433)</f>
        <v>65900.800000000003</v>
      </c>
      <c r="G432" s="19">
        <f t="shared" ref="G432:H432" si="62">SUM(G433)</f>
        <v>6386.8</v>
      </c>
      <c r="H432" s="19">
        <f t="shared" si="62"/>
        <v>72287.600000000006</v>
      </c>
    </row>
    <row r="433" spans="1:8" ht="45">
      <c r="A433" s="17" t="s">
        <v>325</v>
      </c>
      <c r="B433" s="22" t="s">
        <v>500</v>
      </c>
      <c r="C433" s="22" t="s">
        <v>504</v>
      </c>
      <c r="D433" s="22" t="s">
        <v>326</v>
      </c>
      <c r="E433" s="29"/>
      <c r="F433" s="19">
        <f>SUM(F434+F439)</f>
        <v>65900.800000000003</v>
      </c>
      <c r="G433" s="19">
        <f t="shared" ref="G433:H433" si="63">SUM(G434+G439)</f>
        <v>6386.8</v>
      </c>
      <c r="H433" s="19">
        <f t="shared" si="63"/>
        <v>72287.600000000006</v>
      </c>
    </row>
    <row r="434" spans="1:8" ht="30">
      <c r="A434" s="25" t="s">
        <v>350</v>
      </c>
      <c r="B434" s="22" t="s">
        <v>500</v>
      </c>
      <c r="C434" s="22" t="s">
        <v>504</v>
      </c>
      <c r="D434" s="31" t="s">
        <v>351</v>
      </c>
      <c r="E434" s="29"/>
      <c r="F434" s="19">
        <f>SUM(F435)</f>
        <v>0</v>
      </c>
      <c r="G434" s="19">
        <f t="shared" ref="G434:H435" si="64">SUM(G435)</f>
        <v>6386.8</v>
      </c>
      <c r="H434" s="19">
        <f t="shared" si="64"/>
        <v>6386.8</v>
      </c>
    </row>
    <row r="435" spans="1:8" ht="60">
      <c r="A435" s="34" t="s">
        <v>361</v>
      </c>
      <c r="B435" s="22" t="s">
        <v>500</v>
      </c>
      <c r="C435" s="22" t="s">
        <v>504</v>
      </c>
      <c r="D435" s="31" t="s">
        <v>362</v>
      </c>
      <c r="E435" s="29"/>
      <c r="F435" s="19">
        <f>SUM(F436)</f>
        <v>0</v>
      </c>
      <c r="G435" s="19">
        <f t="shared" si="64"/>
        <v>6386.8</v>
      </c>
      <c r="H435" s="19">
        <f t="shared" si="64"/>
        <v>6386.8</v>
      </c>
    </row>
    <row r="436" spans="1:8" ht="165">
      <c r="A436" s="17" t="s">
        <v>363</v>
      </c>
      <c r="B436" s="22" t="s">
        <v>500</v>
      </c>
      <c r="C436" s="22" t="s">
        <v>504</v>
      </c>
      <c r="D436" s="31" t="s">
        <v>364</v>
      </c>
      <c r="E436" s="29"/>
      <c r="F436" s="19">
        <f>SUM(F437:F438)</f>
        <v>0</v>
      </c>
      <c r="G436" s="19">
        <f t="shared" ref="G436:H436" si="65">SUM(G437:G438)</f>
        <v>6386.8</v>
      </c>
      <c r="H436" s="19">
        <f t="shared" si="65"/>
        <v>6386.8</v>
      </c>
    </row>
    <row r="437" spans="1:8" ht="90">
      <c r="A437" s="17" t="s">
        <v>16</v>
      </c>
      <c r="B437" s="22" t="s">
        <v>500</v>
      </c>
      <c r="C437" s="22" t="s">
        <v>504</v>
      </c>
      <c r="D437" s="31" t="s">
        <v>364</v>
      </c>
      <c r="E437" s="28">
        <v>100</v>
      </c>
      <c r="F437" s="19"/>
      <c r="G437" s="19">
        <v>5862.2</v>
      </c>
      <c r="H437" s="19">
        <f>SUM(F437:G437)</f>
        <v>5862.2</v>
      </c>
    </row>
    <row r="438" spans="1:8" ht="45">
      <c r="A438" s="17" t="s">
        <v>23</v>
      </c>
      <c r="B438" s="22" t="s">
        <v>500</v>
      </c>
      <c r="C438" s="10" t="s">
        <v>504</v>
      </c>
      <c r="D438" s="31" t="s">
        <v>364</v>
      </c>
      <c r="E438" s="28">
        <v>200</v>
      </c>
      <c r="F438" s="19"/>
      <c r="G438" s="19">
        <v>524.6</v>
      </c>
      <c r="H438" s="19">
        <f t="shared" ref="H438:H449" si="66">SUM(F438:G438)</f>
        <v>524.6</v>
      </c>
    </row>
    <row r="439" spans="1:8" ht="75">
      <c r="A439" s="17" t="s">
        <v>365</v>
      </c>
      <c r="B439" s="22" t="s">
        <v>500</v>
      </c>
      <c r="C439" s="10" t="s">
        <v>504</v>
      </c>
      <c r="D439" s="31" t="s">
        <v>336</v>
      </c>
      <c r="E439" s="9"/>
      <c r="F439" s="19">
        <f>SUM(F440)</f>
        <v>65900.800000000003</v>
      </c>
      <c r="G439" s="19"/>
      <c r="H439" s="19">
        <f t="shared" si="66"/>
        <v>65900.800000000003</v>
      </c>
    </row>
    <row r="440" spans="1:8" ht="30">
      <c r="A440" s="17" t="s">
        <v>366</v>
      </c>
      <c r="B440" s="22" t="s">
        <v>500</v>
      </c>
      <c r="C440" s="10" t="s">
        <v>504</v>
      </c>
      <c r="D440" s="31" t="s">
        <v>367</v>
      </c>
      <c r="E440" s="9"/>
      <c r="F440" s="19">
        <f>SUM(F441+F445)</f>
        <v>65900.800000000003</v>
      </c>
      <c r="G440" s="19"/>
      <c r="H440" s="19">
        <f t="shared" si="66"/>
        <v>65900.800000000003</v>
      </c>
    </row>
    <row r="441" spans="1:8" ht="60">
      <c r="A441" s="25" t="s">
        <v>40</v>
      </c>
      <c r="B441" s="22" t="s">
        <v>500</v>
      </c>
      <c r="C441" s="10" t="s">
        <v>504</v>
      </c>
      <c r="D441" s="18" t="s">
        <v>368</v>
      </c>
      <c r="E441" s="9"/>
      <c r="F441" s="19">
        <f>SUM(F442:F444)</f>
        <v>20236.800000000003</v>
      </c>
      <c r="G441" s="19"/>
      <c r="H441" s="19">
        <f t="shared" si="66"/>
        <v>20236.800000000003</v>
      </c>
    </row>
    <row r="442" spans="1:8" ht="90">
      <c r="A442" s="17" t="s">
        <v>16</v>
      </c>
      <c r="B442" s="22" t="s">
        <v>500</v>
      </c>
      <c r="C442" s="10" t="s">
        <v>504</v>
      </c>
      <c r="D442" s="18" t="s">
        <v>368</v>
      </c>
      <c r="E442" s="9">
        <v>100</v>
      </c>
      <c r="F442" s="19">
        <v>18932.400000000001</v>
      </c>
      <c r="G442" s="19"/>
      <c r="H442" s="19">
        <f t="shared" si="66"/>
        <v>18932.400000000001</v>
      </c>
    </row>
    <row r="443" spans="1:8" ht="45">
      <c r="A443" s="17" t="s">
        <v>23</v>
      </c>
      <c r="B443" s="22" t="s">
        <v>500</v>
      </c>
      <c r="C443" s="10" t="s">
        <v>504</v>
      </c>
      <c r="D443" s="18" t="s">
        <v>368</v>
      </c>
      <c r="E443" s="9">
        <v>200</v>
      </c>
      <c r="F443" s="19">
        <v>1296.9000000000001</v>
      </c>
      <c r="G443" s="19"/>
      <c r="H443" s="19">
        <f t="shared" si="66"/>
        <v>1296.9000000000001</v>
      </c>
    </row>
    <row r="444" spans="1:8">
      <c r="A444" s="23" t="s">
        <v>24</v>
      </c>
      <c r="B444" s="22" t="s">
        <v>500</v>
      </c>
      <c r="C444" s="10" t="s">
        <v>504</v>
      </c>
      <c r="D444" s="18" t="s">
        <v>368</v>
      </c>
      <c r="E444" s="9">
        <v>800</v>
      </c>
      <c r="F444" s="19">
        <v>7.5</v>
      </c>
      <c r="G444" s="19"/>
      <c r="H444" s="19">
        <f t="shared" si="66"/>
        <v>7.5</v>
      </c>
    </row>
    <row r="445" spans="1:8" ht="60">
      <c r="A445" s="23" t="s">
        <v>53</v>
      </c>
      <c r="B445" s="22" t="s">
        <v>500</v>
      </c>
      <c r="C445" s="10" t="s">
        <v>504</v>
      </c>
      <c r="D445" s="18" t="s">
        <v>369</v>
      </c>
      <c r="E445" s="9"/>
      <c r="F445" s="19">
        <f>SUM(F446:F449)</f>
        <v>45664</v>
      </c>
      <c r="G445" s="19"/>
      <c r="H445" s="19">
        <f t="shared" si="66"/>
        <v>45664</v>
      </c>
    </row>
    <row r="446" spans="1:8" ht="90">
      <c r="A446" s="17" t="s">
        <v>16</v>
      </c>
      <c r="B446" s="22" t="s">
        <v>500</v>
      </c>
      <c r="C446" s="10" t="s">
        <v>504</v>
      </c>
      <c r="D446" s="18" t="s">
        <v>369</v>
      </c>
      <c r="E446" s="9">
        <v>100</v>
      </c>
      <c r="F446" s="19">
        <v>38715</v>
      </c>
      <c r="G446" s="19"/>
      <c r="H446" s="19">
        <f t="shared" si="66"/>
        <v>38715</v>
      </c>
    </row>
    <row r="447" spans="1:8" ht="45">
      <c r="A447" s="17" t="s">
        <v>23</v>
      </c>
      <c r="B447" s="22" t="s">
        <v>500</v>
      </c>
      <c r="C447" s="10" t="s">
        <v>504</v>
      </c>
      <c r="D447" s="18" t="s">
        <v>369</v>
      </c>
      <c r="E447" s="9">
        <v>200</v>
      </c>
      <c r="F447" s="19">
        <v>2330.1</v>
      </c>
      <c r="G447" s="19"/>
      <c r="H447" s="19">
        <f t="shared" si="66"/>
        <v>2330.1</v>
      </c>
    </row>
    <row r="448" spans="1:8">
      <c r="A448" s="23" t="s">
        <v>24</v>
      </c>
      <c r="B448" s="22" t="s">
        <v>500</v>
      </c>
      <c r="C448" s="10" t="s">
        <v>504</v>
      </c>
      <c r="D448" s="18" t="s">
        <v>369</v>
      </c>
      <c r="E448" s="9">
        <v>800</v>
      </c>
      <c r="F448" s="19">
        <v>6.8</v>
      </c>
      <c r="G448" s="19"/>
      <c r="H448" s="19">
        <f t="shared" si="66"/>
        <v>6.8</v>
      </c>
    </row>
    <row r="449" spans="1:8" ht="45">
      <c r="A449" s="17" t="s">
        <v>66</v>
      </c>
      <c r="B449" s="22" t="s">
        <v>500</v>
      </c>
      <c r="C449" s="10" t="s">
        <v>504</v>
      </c>
      <c r="D449" s="18" t="s">
        <v>369</v>
      </c>
      <c r="E449" s="9">
        <v>600</v>
      </c>
      <c r="F449" s="19">
        <v>4612.1000000000004</v>
      </c>
      <c r="G449" s="19"/>
      <c r="H449" s="19">
        <f t="shared" si="66"/>
        <v>4612.1000000000004</v>
      </c>
    </row>
    <row r="450" spans="1:8">
      <c r="A450" s="17" t="s">
        <v>31</v>
      </c>
      <c r="B450" s="22" t="s">
        <v>500</v>
      </c>
      <c r="C450" s="10" t="s">
        <v>453</v>
      </c>
      <c r="D450" s="22"/>
      <c r="E450" s="9"/>
      <c r="F450" s="19">
        <f>SUM(F451)</f>
        <v>0</v>
      </c>
      <c r="G450" s="19">
        <f t="shared" ref="G450:H451" si="67">SUM(G451)</f>
        <v>120938.4</v>
      </c>
      <c r="H450" s="19">
        <f t="shared" si="67"/>
        <v>120938.4</v>
      </c>
    </row>
    <row r="451" spans="1:8">
      <c r="A451" s="17" t="s">
        <v>370</v>
      </c>
      <c r="B451" s="22" t="s">
        <v>500</v>
      </c>
      <c r="C451" s="10" t="s">
        <v>505</v>
      </c>
      <c r="D451" s="22"/>
      <c r="E451" s="10"/>
      <c r="F451" s="19">
        <f>SUM(F452)</f>
        <v>0</v>
      </c>
      <c r="G451" s="19">
        <f t="shared" si="67"/>
        <v>120938.4</v>
      </c>
      <c r="H451" s="19">
        <f t="shared" si="67"/>
        <v>120938.4</v>
      </c>
    </row>
    <row r="452" spans="1:8" ht="45">
      <c r="A452" s="17" t="s">
        <v>325</v>
      </c>
      <c r="B452" s="22" t="s">
        <v>500</v>
      </c>
      <c r="C452" s="10" t="s">
        <v>505</v>
      </c>
      <c r="D452" s="22" t="s">
        <v>326</v>
      </c>
      <c r="E452" s="10"/>
      <c r="F452" s="19">
        <f>SUM(F453+F457)</f>
        <v>0</v>
      </c>
      <c r="G452" s="19">
        <f t="shared" ref="G452:H452" si="68">SUM(G453+G457)</f>
        <v>120938.4</v>
      </c>
      <c r="H452" s="19">
        <f t="shared" si="68"/>
        <v>120938.4</v>
      </c>
    </row>
    <row r="453" spans="1:8" ht="45">
      <c r="A453" s="23" t="s">
        <v>327</v>
      </c>
      <c r="B453" s="22" t="s">
        <v>500</v>
      </c>
      <c r="C453" s="10" t="s">
        <v>505</v>
      </c>
      <c r="D453" s="22" t="s">
        <v>328</v>
      </c>
      <c r="E453" s="10"/>
      <c r="F453" s="19"/>
      <c r="G453" s="19">
        <v>75564.899999999994</v>
      </c>
      <c r="H453" s="19">
        <f>SUM(F453:G453)</f>
        <v>75564.899999999994</v>
      </c>
    </row>
    <row r="454" spans="1:8" ht="60">
      <c r="A454" s="23" t="s">
        <v>329</v>
      </c>
      <c r="B454" s="22" t="s">
        <v>500</v>
      </c>
      <c r="C454" s="10" t="s">
        <v>505</v>
      </c>
      <c r="D454" s="22" t="s">
        <v>330</v>
      </c>
      <c r="E454" s="10"/>
      <c r="F454" s="19"/>
      <c r="G454" s="19">
        <v>75564.899999999994</v>
      </c>
      <c r="H454" s="19">
        <f t="shared" ref="H454:H456" si="69">SUM(F454:G454)</f>
        <v>75564.899999999994</v>
      </c>
    </row>
    <row r="455" spans="1:8" ht="165">
      <c r="A455" s="27" t="s">
        <v>371</v>
      </c>
      <c r="B455" s="22" t="s">
        <v>500</v>
      </c>
      <c r="C455" s="10" t="s">
        <v>505</v>
      </c>
      <c r="D455" s="22" t="s">
        <v>372</v>
      </c>
      <c r="E455" s="9"/>
      <c r="F455" s="19"/>
      <c r="G455" s="19">
        <v>75564.899999999994</v>
      </c>
      <c r="H455" s="19">
        <f t="shared" si="69"/>
        <v>75564.899999999994</v>
      </c>
    </row>
    <row r="456" spans="1:8" ht="45">
      <c r="A456" s="17" t="s">
        <v>66</v>
      </c>
      <c r="B456" s="22" t="s">
        <v>500</v>
      </c>
      <c r="C456" s="10" t="s">
        <v>505</v>
      </c>
      <c r="D456" s="22" t="s">
        <v>372</v>
      </c>
      <c r="E456" s="9">
        <v>600</v>
      </c>
      <c r="F456" s="19"/>
      <c r="G456" s="19">
        <v>75564.899999999994</v>
      </c>
      <c r="H456" s="19">
        <f t="shared" si="69"/>
        <v>75564.899999999994</v>
      </c>
    </row>
    <row r="457" spans="1:8" ht="30">
      <c r="A457" s="23" t="s">
        <v>350</v>
      </c>
      <c r="B457" s="22" t="s">
        <v>500</v>
      </c>
      <c r="C457" s="10" t="s">
        <v>505</v>
      </c>
      <c r="D457" s="22" t="s">
        <v>351</v>
      </c>
      <c r="E457" s="10"/>
      <c r="F457" s="19">
        <f>SUM(F458)</f>
        <v>0</v>
      </c>
      <c r="G457" s="19">
        <f t="shared" ref="G457:H457" si="70">SUM(G458)</f>
        <v>45373.5</v>
      </c>
      <c r="H457" s="19">
        <f t="shared" si="70"/>
        <v>45373.5</v>
      </c>
    </row>
    <row r="458" spans="1:8" ht="60">
      <c r="A458" s="34" t="s">
        <v>361</v>
      </c>
      <c r="B458" s="22" t="s">
        <v>500</v>
      </c>
      <c r="C458" s="10" t="s">
        <v>505</v>
      </c>
      <c r="D458" s="22" t="s">
        <v>362</v>
      </c>
      <c r="E458" s="10"/>
      <c r="F458" s="19">
        <f>SUM(F459+F462+F465)</f>
        <v>0</v>
      </c>
      <c r="G458" s="19">
        <f t="shared" ref="G458:H458" si="71">SUM(G459+G462+G465)</f>
        <v>45373.5</v>
      </c>
      <c r="H458" s="19">
        <f t="shared" si="71"/>
        <v>45373.5</v>
      </c>
    </row>
    <row r="459" spans="1:8" ht="165">
      <c r="A459" s="36" t="s">
        <v>373</v>
      </c>
      <c r="B459" s="22" t="s">
        <v>500</v>
      </c>
      <c r="C459" s="10" t="s">
        <v>505</v>
      </c>
      <c r="D459" s="22" t="s">
        <v>374</v>
      </c>
      <c r="E459" s="9"/>
      <c r="F459" s="19">
        <f>SUM(F460:F461)</f>
        <v>0</v>
      </c>
      <c r="G459" s="19">
        <f t="shared" ref="G459:H459" si="72">SUM(G460:G461)</f>
        <v>263.10000000000002</v>
      </c>
      <c r="H459" s="19">
        <f t="shared" si="72"/>
        <v>263.10000000000002</v>
      </c>
    </row>
    <row r="460" spans="1:8" ht="45">
      <c r="A460" s="17" t="s">
        <v>23</v>
      </c>
      <c r="B460" s="22" t="s">
        <v>500</v>
      </c>
      <c r="C460" s="10" t="s">
        <v>505</v>
      </c>
      <c r="D460" s="22" t="s">
        <v>374</v>
      </c>
      <c r="E460" s="9">
        <v>200</v>
      </c>
      <c r="F460" s="19"/>
      <c r="G460" s="19">
        <v>5</v>
      </c>
      <c r="H460" s="19">
        <f>SUM(F460:G460)</f>
        <v>5</v>
      </c>
    </row>
    <row r="461" spans="1:8" ht="30">
      <c r="A461" s="17" t="s">
        <v>30</v>
      </c>
      <c r="B461" s="22" t="s">
        <v>500</v>
      </c>
      <c r="C461" s="10" t="s">
        <v>505</v>
      </c>
      <c r="D461" s="22" t="s">
        <v>374</v>
      </c>
      <c r="E461" s="9">
        <v>300</v>
      </c>
      <c r="F461" s="19"/>
      <c r="G461" s="19">
        <v>258.10000000000002</v>
      </c>
      <c r="H461" s="19">
        <f>SUM(F461:G461)</f>
        <v>258.10000000000002</v>
      </c>
    </row>
    <row r="462" spans="1:8" ht="165">
      <c r="A462" s="36" t="s">
        <v>375</v>
      </c>
      <c r="B462" s="22" t="s">
        <v>500</v>
      </c>
      <c r="C462" s="10" t="s">
        <v>505</v>
      </c>
      <c r="D462" s="22" t="s">
        <v>376</v>
      </c>
      <c r="E462" s="9"/>
      <c r="F462" s="19">
        <f>SUM(F463:F464)</f>
        <v>0</v>
      </c>
      <c r="G462" s="19">
        <f t="shared" ref="G462:H462" si="73">SUM(G463:G464)</f>
        <v>41238.400000000001</v>
      </c>
      <c r="H462" s="19">
        <f t="shared" si="73"/>
        <v>41238.400000000001</v>
      </c>
    </row>
    <row r="463" spans="1:8" ht="45">
      <c r="A463" s="17" t="s">
        <v>23</v>
      </c>
      <c r="B463" s="22" t="s">
        <v>500</v>
      </c>
      <c r="C463" s="10" t="s">
        <v>505</v>
      </c>
      <c r="D463" s="22" t="s">
        <v>376</v>
      </c>
      <c r="E463" s="9">
        <v>200</v>
      </c>
      <c r="F463" s="19"/>
      <c r="G463" s="19">
        <v>7400.4</v>
      </c>
      <c r="H463" s="19">
        <f>SUM(F463:G463)</f>
        <v>7400.4</v>
      </c>
    </row>
    <row r="464" spans="1:8" ht="30">
      <c r="A464" s="17" t="s">
        <v>30</v>
      </c>
      <c r="B464" s="22" t="s">
        <v>500</v>
      </c>
      <c r="C464" s="10" t="s">
        <v>505</v>
      </c>
      <c r="D464" s="22" t="s">
        <v>376</v>
      </c>
      <c r="E464" s="9">
        <v>300</v>
      </c>
      <c r="F464" s="19"/>
      <c r="G464" s="19">
        <v>33838</v>
      </c>
      <c r="H464" s="19">
        <f>SUM(F464:G464)</f>
        <v>33838</v>
      </c>
    </row>
    <row r="465" spans="1:8" ht="150">
      <c r="A465" s="36" t="s">
        <v>377</v>
      </c>
      <c r="B465" s="22" t="s">
        <v>500</v>
      </c>
      <c r="C465" s="10" t="s">
        <v>505</v>
      </c>
      <c r="D465" s="22" t="s">
        <v>378</v>
      </c>
      <c r="E465" s="9"/>
      <c r="F465" s="19">
        <f>SUM(F466:F467)</f>
        <v>0</v>
      </c>
      <c r="G465" s="19">
        <f t="shared" ref="G465:H465" si="74">SUM(G466:G467)</f>
        <v>3872</v>
      </c>
      <c r="H465" s="19">
        <f t="shared" si="74"/>
        <v>3872</v>
      </c>
    </row>
    <row r="466" spans="1:8" ht="45">
      <c r="A466" s="17" t="s">
        <v>23</v>
      </c>
      <c r="B466" s="22" t="s">
        <v>500</v>
      </c>
      <c r="C466" s="10" t="s">
        <v>505</v>
      </c>
      <c r="D466" s="22" t="s">
        <v>378</v>
      </c>
      <c r="E466" s="9">
        <v>200</v>
      </c>
      <c r="F466" s="19"/>
      <c r="G466" s="19">
        <v>20</v>
      </c>
      <c r="H466" s="19">
        <f>SUM(F466:G466)</f>
        <v>20</v>
      </c>
    </row>
    <row r="467" spans="1:8" ht="30">
      <c r="A467" s="17" t="s">
        <v>30</v>
      </c>
      <c r="B467" s="22" t="s">
        <v>500</v>
      </c>
      <c r="C467" s="10" t="s">
        <v>505</v>
      </c>
      <c r="D467" s="22" t="s">
        <v>378</v>
      </c>
      <c r="E467" s="9">
        <v>300</v>
      </c>
      <c r="F467" s="19"/>
      <c r="G467" s="19">
        <v>3852</v>
      </c>
      <c r="H467" s="19">
        <f>SUM(F467:G467)</f>
        <v>3852</v>
      </c>
    </row>
    <row r="468" spans="1:8">
      <c r="A468" s="17"/>
      <c r="B468" s="1"/>
      <c r="C468" s="1"/>
      <c r="D468" s="1"/>
      <c r="E468" s="1"/>
      <c r="F468" s="1"/>
      <c r="G468" s="19"/>
      <c r="H468" s="19"/>
    </row>
    <row r="469" spans="1:8" ht="43.5">
      <c r="A469" s="20" t="s">
        <v>379</v>
      </c>
      <c r="B469" s="21" t="s">
        <v>506</v>
      </c>
      <c r="C469" s="10" t="s">
        <v>456</v>
      </c>
      <c r="D469" s="21"/>
      <c r="E469" s="9"/>
      <c r="F469" s="52">
        <f>SUM(F470+F477)</f>
        <v>230863.30000000002</v>
      </c>
      <c r="G469" s="19"/>
      <c r="H469" s="52">
        <f>SUM(F469:G469)</f>
        <v>230863.30000000002</v>
      </c>
    </row>
    <row r="470" spans="1:8">
      <c r="A470" s="17" t="s">
        <v>176</v>
      </c>
      <c r="B470" s="22" t="s">
        <v>506</v>
      </c>
      <c r="C470" s="10" t="s">
        <v>480</v>
      </c>
      <c r="D470" s="22"/>
      <c r="E470" s="22"/>
      <c r="F470" s="19">
        <f>SUM(F471)</f>
        <v>57414.9</v>
      </c>
      <c r="G470" s="19"/>
      <c r="H470" s="19">
        <f t="shared" ref="H470:H506" si="75">SUM(F470:G470)</f>
        <v>57414.9</v>
      </c>
    </row>
    <row r="471" spans="1:8">
      <c r="A471" s="17" t="s">
        <v>525</v>
      </c>
      <c r="B471" s="22" t="s">
        <v>506</v>
      </c>
      <c r="C471" s="10" t="s">
        <v>526</v>
      </c>
      <c r="D471" s="22"/>
      <c r="E471" s="22"/>
      <c r="F471" s="19">
        <f>SUM(F472)</f>
        <v>57414.9</v>
      </c>
      <c r="G471" s="19"/>
      <c r="H471" s="19">
        <f t="shared" si="75"/>
        <v>57414.9</v>
      </c>
    </row>
    <row r="472" spans="1:8" ht="45">
      <c r="A472" s="23" t="s">
        <v>380</v>
      </c>
      <c r="B472" s="22" t="s">
        <v>506</v>
      </c>
      <c r="C472" s="10" t="s">
        <v>526</v>
      </c>
      <c r="D472" s="48" t="s">
        <v>381</v>
      </c>
      <c r="E472" s="22"/>
      <c r="F472" s="19">
        <f>SUM(F473)</f>
        <v>57414.9</v>
      </c>
      <c r="G472" s="19"/>
      <c r="H472" s="19">
        <f t="shared" si="75"/>
        <v>57414.9</v>
      </c>
    </row>
    <row r="473" spans="1:8" ht="30">
      <c r="A473" s="17" t="s">
        <v>382</v>
      </c>
      <c r="B473" s="22" t="s">
        <v>506</v>
      </c>
      <c r="C473" s="10" t="s">
        <v>526</v>
      </c>
      <c r="D473" s="22" t="s">
        <v>383</v>
      </c>
      <c r="E473" s="22"/>
      <c r="F473" s="19">
        <v>57414.9</v>
      </c>
      <c r="G473" s="19"/>
      <c r="H473" s="19">
        <f t="shared" si="75"/>
        <v>57414.9</v>
      </c>
    </row>
    <row r="474" spans="1:8" ht="45">
      <c r="A474" s="17" t="s">
        <v>384</v>
      </c>
      <c r="B474" s="22" t="s">
        <v>506</v>
      </c>
      <c r="C474" s="10" t="s">
        <v>526</v>
      </c>
      <c r="D474" s="31" t="s">
        <v>385</v>
      </c>
      <c r="E474" s="22"/>
      <c r="F474" s="19">
        <v>57414.9</v>
      </c>
      <c r="G474" s="19"/>
      <c r="H474" s="19">
        <f t="shared" si="75"/>
        <v>57414.9</v>
      </c>
    </row>
    <row r="475" spans="1:8" ht="60">
      <c r="A475" s="23" t="s">
        <v>53</v>
      </c>
      <c r="B475" s="22" t="s">
        <v>506</v>
      </c>
      <c r="C475" s="10" t="s">
        <v>526</v>
      </c>
      <c r="D475" s="22" t="s">
        <v>386</v>
      </c>
      <c r="E475" s="22"/>
      <c r="F475" s="19">
        <v>57414.9</v>
      </c>
      <c r="G475" s="19"/>
      <c r="H475" s="19">
        <f t="shared" si="75"/>
        <v>57414.9</v>
      </c>
    </row>
    <row r="476" spans="1:8" ht="45">
      <c r="A476" s="17" t="s">
        <v>66</v>
      </c>
      <c r="B476" s="22" t="s">
        <v>506</v>
      </c>
      <c r="C476" s="10" t="s">
        <v>526</v>
      </c>
      <c r="D476" s="22" t="s">
        <v>386</v>
      </c>
      <c r="E476" s="22" t="s">
        <v>502</v>
      </c>
      <c r="F476" s="19">
        <v>57414.9</v>
      </c>
      <c r="G476" s="19"/>
      <c r="H476" s="19">
        <f t="shared" si="75"/>
        <v>57414.9</v>
      </c>
    </row>
    <row r="477" spans="1:8">
      <c r="A477" s="17" t="s">
        <v>387</v>
      </c>
      <c r="B477" s="22" t="s">
        <v>506</v>
      </c>
      <c r="C477" s="10" t="s">
        <v>507</v>
      </c>
      <c r="D477" s="18"/>
      <c r="E477" s="9"/>
      <c r="F477" s="19">
        <f>SUM(F478+++F488)</f>
        <v>173448.40000000002</v>
      </c>
      <c r="G477" s="19"/>
      <c r="H477" s="19">
        <f t="shared" si="75"/>
        <v>173448.40000000002</v>
      </c>
    </row>
    <row r="478" spans="1:8">
      <c r="A478" s="17" t="s">
        <v>388</v>
      </c>
      <c r="B478" s="22" t="s">
        <v>506</v>
      </c>
      <c r="C478" s="10" t="s">
        <v>508</v>
      </c>
      <c r="D478" s="22"/>
      <c r="E478" s="9"/>
      <c r="F478" s="19">
        <f>SUM(F479)</f>
        <v>130771.40000000001</v>
      </c>
      <c r="G478" s="19"/>
      <c r="H478" s="19">
        <f t="shared" si="75"/>
        <v>130771.40000000001</v>
      </c>
    </row>
    <row r="479" spans="1:8" ht="45">
      <c r="A479" s="23" t="s">
        <v>380</v>
      </c>
      <c r="B479" s="22" t="s">
        <v>506</v>
      </c>
      <c r="C479" s="10" t="s">
        <v>508</v>
      </c>
      <c r="D479" s="48" t="s">
        <v>381</v>
      </c>
      <c r="E479" s="9"/>
      <c r="F479" s="19">
        <f>SUM(F480++F484)</f>
        <v>130771.40000000001</v>
      </c>
      <c r="G479" s="19"/>
      <c r="H479" s="19">
        <f t="shared" si="75"/>
        <v>130771.40000000001</v>
      </c>
    </row>
    <row r="480" spans="1:8" ht="30">
      <c r="A480" s="17" t="s">
        <v>389</v>
      </c>
      <c r="B480" s="22" t="s">
        <v>506</v>
      </c>
      <c r="C480" s="10" t="s">
        <v>508</v>
      </c>
      <c r="D480" s="18" t="s">
        <v>390</v>
      </c>
      <c r="E480" s="9"/>
      <c r="F480" s="19">
        <f>SUM(F481)</f>
        <v>26766.3</v>
      </c>
      <c r="G480" s="19"/>
      <c r="H480" s="19">
        <f t="shared" si="75"/>
        <v>26766.3</v>
      </c>
    </row>
    <row r="481" spans="1:8" ht="30">
      <c r="A481" s="17" t="s">
        <v>391</v>
      </c>
      <c r="B481" s="22" t="s">
        <v>506</v>
      </c>
      <c r="C481" s="10" t="s">
        <v>508</v>
      </c>
      <c r="D481" s="18" t="s">
        <v>392</v>
      </c>
      <c r="E481" s="9"/>
      <c r="F481" s="19">
        <f>SUM(F482)</f>
        <v>26766.3</v>
      </c>
      <c r="G481" s="19"/>
      <c r="H481" s="19">
        <f t="shared" si="75"/>
        <v>26766.3</v>
      </c>
    </row>
    <row r="482" spans="1:8" ht="60">
      <c r="A482" s="23" t="s">
        <v>53</v>
      </c>
      <c r="B482" s="22" t="s">
        <v>506</v>
      </c>
      <c r="C482" s="10" t="s">
        <v>508</v>
      </c>
      <c r="D482" s="18" t="s">
        <v>393</v>
      </c>
      <c r="E482" s="9"/>
      <c r="F482" s="19">
        <v>26766.3</v>
      </c>
      <c r="G482" s="19"/>
      <c r="H482" s="19">
        <f t="shared" si="75"/>
        <v>26766.3</v>
      </c>
    </row>
    <row r="483" spans="1:8" ht="45">
      <c r="A483" s="17" t="s">
        <v>66</v>
      </c>
      <c r="B483" s="22" t="s">
        <v>506</v>
      </c>
      <c r="C483" s="10" t="s">
        <v>508</v>
      </c>
      <c r="D483" s="18" t="s">
        <v>393</v>
      </c>
      <c r="E483" s="9">
        <v>600</v>
      </c>
      <c r="F483" s="19">
        <v>26766.3</v>
      </c>
      <c r="G483" s="19"/>
      <c r="H483" s="19">
        <f t="shared" si="75"/>
        <v>26766.3</v>
      </c>
    </row>
    <row r="484" spans="1:8" ht="30">
      <c r="A484" s="17" t="s">
        <v>394</v>
      </c>
      <c r="B484" s="22" t="s">
        <v>506</v>
      </c>
      <c r="C484" s="10" t="s">
        <v>508</v>
      </c>
      <c r="D484" s="18" t="s">
        <v>395</v>
      </c>
      <c r="E484" s="22"/>
      <c r="F484" s="19">
        <f>SUM(F485)</f>
        <v>104005.1</v>
      </c>
      <c r="G484" s="19"/>
      <c r="H484" s="19">
        <f t="shared" si="75"/>
        <v>104005.1</v>
      </c>
    </row>
    <row r="485" spans="1:8" ht="45">
      <c r="A485" s="17" t="s">
        <v>396</v>
      </c>
      <c r="B485" s="22" t="s">
        <v>506</v>
      </c>
      <c r="C485" s="10" t="s">
        <v>508</v>
      </c>
      <c r="D485" s="18" t="s">
        <v>397</v>
      </c>
      <c r="E485" s="22"/>
      <c r="F485" s="19">
        <f>SUM(F486)</f>
        <v>104005.1</v>
      </c>
      <c r="G485" s="19"/>
      <c r="H485" s="19">
        <f t="shared" si="75"/>
        <v>104005.1</v>
      </c>
    </row>
    <row r="486" spans="1:8" ht="60">
      <c r="A486" s="23" t="s">
        <v>53</v>
      </c>
      <c r="B486" s="22" t="s">
        <v>506</v>
      </c>
      <c r="C486" s="10" t="s">
        <v>508</v>
      </c>
      <c r="D486" s="22" t="s">
        <v>398</v>
      </c>
      <c r="E486" s="22"/>
      <c r="F486" s="19">
        <v>104005.1</v>
      </c>
      <c r="G486" s="19"/>
      <c r="H486" s="19">
        <f t="shared" si="75"/>
        <v>104005.1</v>
      </c>
    </row>
    <row r="487" spans="1:8" ht="45">
      <c r="A487" s="17" t="s">
        <v>66</v>
      </c>
      <c r="B487" s="22" t="s">
        <v>506</v>
      </c>
      <c r="C487" s="10" t="s">
        <v>508</v>
      </c>
      <c r="D487" s="22" t="s">
        <v>398</v>
      </c>
      <c r="E487" s="9">
        <v>600</v>
      </c>
      <c r="F487" s="19">
        <v>104005.1</v>
      </c>
      <c r="G487" s="19"/>
      <c r="H487" s="19">
        <f t="shared" si="75"/>
        <v>104005.1</v>
      </c>
    </row>
    <row r="488" spans="1:8" ht="30">
      <c r="A488" s="17" t="s">
        <v>401</v>
      </c>
      <c r="B488" s="22" t="s">
        <v>506</v>
      </c>
      <c r="C488" s="10" t="s">
        <v>509</v>
      </c>
      <c r="D488" s="22"/>
      <c r="E488" s="22"/>
      <c r="F488" s="19">
        <f>SUM(F489)</f>
        <v>42677</v>
      </c>
      <c r="G488" s="19"/>
      <c r="H488" s="19">
        <f t="shared" si="75"/>
        <v>42677</v>
      </c>
    </row>
    <row r="489" spans="1:8" ht="45">
      <c r="A489" s="23" t="s">
        <v>380</v>
      </c>
      <c r="B489" s="22" t="s">
        <v>506</v>
      </c>
      <c r="C489" s="10" t="s">
        <v>509</v>
      </c>
      <c r="D489" s="48" t="s">
        <v>381</v>
      </c>
      <c r="E489" s="22"/>
      <c r="F489" s="19">
        <f>SUM(F490+++F495)</f>
        <v>42677</v>
      </c>
      <c r="G489" s="19"/>
      <c r="H489" s="19">
        <f t="shared" si="75"/>
        <v>42677</v>
      </c>
    </row>
    <row r="490" spans="1:8" ht="30">
      <c r="A490" s="33" t="s">
        <v>402</v>
      </c>
      <c r="B490" s="26" t="s">
        <v>506</v>
      </c>
      <c r="C490" s="26" t="s">
        <v>509</v>
      </c>
      <c r="D490" s="26" t="s">
        <v>403</v>
      </c>
      <c r="E490" s="22"/>
      <c r="F490" s="19">
        <f>SUM(F491)</f>
        <v>21436.1</v>
      </c>
      <c r="G490" s="19"/>
      <c r="H490" s="19">
        <f t="shared" si="75"/>
        <v>21436.1</v>
      </c>
    </row>
    <row r="491" spans="1:8" ht="45">
      <c r="A491" s="33" t="s">
        <v>404</v>
      </c>
      <c r="B491" s="26" t="s">
        <v>506</v>
      </c>
      <c r="C491" s="26" t="s">
        <v>509</v>
      </c>
      <c r="D491" s="26" t="s">
        <v>405</v>
      </c>
      <c r="E491" s="22"/>
      <c r="F491" s="19">
        <f>SUM(F492)</f>
        <v>21436.1</v>
      </c>
      <c r="G491" s="19"/>
      <c r="H491" s="19">
        <f t="shared" si="75"/>
        <v>21436.1</v>
      </c>
    </row>
    <row r="492" spans="1:8" ht="30">
      <c r="A492" s="17" t="s">
        <v>406</v>
      </c>
      <c r="B492" s="26" t="s">
        <v>506</v>
      </c>
      <c r="C492" s="26" t="s">
        <v>509</v>
      </c>
      <c r="D492" s="26" t="s">
        <v>407</v>
      </c>
      <c r="E492" s="26"/>
      <c r="F492" s="19">
        <f>SUM(F493:F494)</f>
        <v>21436.1</v>
      </c>
      <c r="G492" s="19"/>
      <c r="H492" s="19">
        <f t="shared" si="75"/>
        <v>21436.1</v>
      </c>
    </row>
    <row r="493" spans="1:8" s="1" customFormat="1" ht="45">
      <c r="A493" s="17" t="s">
        <v>23</v>
      </c>
      <c r="B493" s="26" t="s">
        <v>506</v>
      </c>
      <c r="C493" s="26" t="s">
        <v>509</v>
      </c>
      <c r="D493" s="26" t="s">
        <v>407</v>
      </c>
      <c r="E493" s="22" t="s">
        <v>461</v>
      </c>
      <c r="F493" s="19">
        <v>404.8</v>
      </c>
      <c r="G493" s="19"/>
      <c r="H493" s="19">
        <f t="shared" si="75"/>
        <v>404.8</v>
      </c>
    </row>
    <row r="494" spans="1:8" ht="45">
      <c r="A494" s="17" t="s">
        <v>66</v>
      </c>
      <c r="B494" s="26" t="s">
        <v>506</v>
      </c>
      <c r="C494" s="26" t="s">
        <v>509</v>
      </c>
      <c r="D494" s="26" t="s">
        <v>407</v>
      </c>
      <c r="E494" s="58">
        <v>600</v>
      </c>
      <c r="F494" s="19">
        <v>21031.3</v>
      </c>
      <c r="G494" s="19"/>
      <c r="H494" s="19">
        <f t="shared" si="75"/>
        <v>21031.3</v>
      </c>
    </row>
    <row r="495" spans="1:8" ht="75">
      <c r="A495" s="17" t="s">
        <v>399</v>
      </c>
      <c r="B495" s="22" t="s">
        <v>506</v>
      </c>
      <c r="C495" s="10" t="s">
        <v>509</v>
      </c>
      <c r="D495" s="22" t="s">
        <v>400</v>
      </c>
      <c r="E495" s="22"/>
      <c r="F495" s="19">
        <f>SUM(F496+++F503)</f>
        <v>21240.9</v>
      </c>
      <c r="G495" s="19"/>
      <c r="H495" s="19">
        <f t="shared" si="75"/>
        <v>21240.9</v>
      </c>
    </row>
    <row r="496" spans="1:8" ht="30">
      <c r="A496" s="17" t="s">
        <v>408</v>
      </c>
      <c r="B496" s="22" t="s">
        <v>506</v>
      </c>
      <c r="C496" s="10" t="s">
        <v>509</v>
      </c>
      <c r="D496" s="22" t="s">
        <v>409</v>
      </c>
      <c r="E496" s="22"/>
      <c r="F496" s="19">
        <f>SUM(F497+F501)</f>
        <v>18224.900000000001</v>
      </c>
      <c r="G496" s="19"/>
      <c r="H496" s="19">
        <f t="shared" si="75"/>
        <v>18224.900000000001</v>
      </c>
    </row>
    <row r="497" spans="1:8" ht="60">
      <c r="A497" s="25" t="s">
        <v>40</v>
      </c>
      <c r="B497" s="22" t="s">
        <v>506</v>
      </c>
      <c r="C497" s="10" t="s">
        <v>509</v>
      </c>
      <c r="D497" s="22" t="s">
        <v>410</v>
      </c>
      <c r="E497" s="22"/>
      <c r="F497" s="19">
        <f>SUM(F498:F500)</f>
        <v>5876.9</v>
      </c>
      <c r="G497" s="19"/>
      <c r="H497" s="19">
        <f t="shared" si="75"/>
        <v>5876.9</v>
      </c>
    </row>
    <row r="498" spans="1:8" ht="90">
      <c r="A498" s="17" t="s">
        <v>16</v>
      </c>
      <c r="B498" s="22" t="s">
        <v>506</v>
      </c>
      <c r="C498" s="10" t="s">
        <v>509</v>
      </c>
      <c r="D498" s="22" t="s">
        <v>410</v>
      </c>
      <c r="E498" s="22" t="s">
        <v>460</v>
      </c>
      <c r="F498" s="19">
        <v>5550.7</v>
      </c>
      <c r="G498" s="19"/>
      <c r="H498" s="19">
        <f t="shared" si="75"/>
        <v>5550.7</v>
      </c>
    </row>
    <row r="499" spans="1:8" ht="45">
      <c r="A499" s="17" t="s">
        <v>23</v>
      </c>
      <c r="B499" s="22" t="s">
        <v>506</v>
      </c>
      <c r="C499" s="10" t="s">
        <v>509</v>
      </c>
      <c r="D499" s="22" t="s">
        <v>410</v>
      </c>
      <c r="E499" s="22" t="s">
        <v>461</v>
      </c>
      <c r="F499" s="19">
        <v>324.5</v>
      </c>
      <c r="G499" s="19"/>
      <c r="H499" s="19">
        <f t="shared" si="75"/>
        <v>324.5</v>
      </c>
    </row>
    <row r="500" spans="1:8">
      <c r="A500" s="23" t="s">
        <v>24</v>
      </c>
      <c r="B500" s="22" t="s">
        <v>506</v>
      </c>
      <c r="C500" s="10" t="s">
        <v>509</v>
      </c>
      <c r="D500" s="22" t="s">
        <v>410</v>
      </c>
      <c r="E500" s="22" t="s">
        <v>510</v>
      </c>
      <c r="F500" s="19">
        <v>1.7</v>
      </c>
      <c r="G500" s="19"/>
      <c r="H500" s="19">
        <f t="shared" si="75"/>
        <v>1.7</v>
      </c>
    </row>
    <row r="501" spans="1:8" ht="60">
      <c r="A501" s="23" t="s">
        <v>53</v>
      </c>
      <c r="B501" s="22" t="s">
        <v>506</v>
      </c>
      <c r="C501" s="10" t="s">
        <v>509</v>
      </c>
      <c r="D501" s="22" t="s">
        <v>411</v>
      </c>
      <c r="E501" s="22"/>
      <c r="F501" s="19">
        <v>12348</v>
      </c>
      <c r="G501" s="19"/>
      <c r="H501" s="19">
        <f t="shared" si="75"/>
        <v>12348</v>
      </c>
    </row>
    <row r="502" spans="1:8" ht="45">
      <c r="A502" s="17" t="s">
        <v>66</v>
      </c>
      <c r="B502" s="22" t="s">
        <v>506</v>
      </c>
      <c r="C502" s="10" t="s">
        <v>509</v>
      </c>
      <c r="D502" s="22" t="s">
        <v>411</v>
      </c>
      <c r="E502" s="22" t="s">
        <v>502</v>
      </c>
      <c r="F502" s="19">
        <v>12348</v>
      </c>
      <c r="G502" s="19"/>
      <c r="H502" s="19">
        <f t="shared" si="75"/>
        <v>12348</v>
      </c>
    </row>
    <row r="503" spans="1:8" ht="45">
      <c r="A503" s="17" t="s">
        <v>412</v>
      </c>
      <c r="B503" s="22" t="s">
        <v>506</v>
      </c>
      <c r="C503" s="10" t="s">
        <v>509</v>
      </c>
      <c r="D503" s="22" t="s">
        <v>413</v>
      </c>
      <c r="E503" s="22"/>
      <c r="F503" s="19">
        <v>3016</v>
      </c>
      <c r="G503" s="19"/>
      <c r="H503" s="19">
        <f t="shared" si="75"/>
        <v>3016</v>
      </c>
    </row>
    <row r="504" spans="1:8" ht="30">
      <c r="A504" s="23" t="s">
        <v>414</v>
      </c>
      <c r="B504" s="22" t="s">
        <v>506</v>
      </c>
      <c r="C504" s="10" t="s">
        <v>509</v>
      </c>
      <c r="D504" s="22" t="s">
        <v>415</v>
      </c>
      <c r="E504" s="9"/>
      <c r="F504" s="19">
        <f>SUM(F505:F506)</f>
        <v>3016</v>
      </c>
      <c r="G504" s="19"/>
      <c r="H504" s="19">
        <f t="shared" si="75"/>
        <v>3016</v>
      </c>
    </row>
    <row r="505" spans="1:8" ht="30">
      <c r="A505" s="17" t="s">
        <v>30</v>
      </c>
      <c r="B505" s="22" t="s">
        <v>506</v>
      </c>
      <c r="C505" s="10" t="s">
        <v>509</v>
      </c>
      <c r="D505" s="22" t="s">
        <v>415</v>
      </c>
      <c r="E505" s="9">
        <v>300</v>
      </c>
      <c r="F505" s="19">
        <v>516</v>
      </c>
      <c r="G505" s="19"/>
      <c r="H505" s="19">
        <f t="shared" si="75"/>
        <v>516</v>
      </c>
    </row>
    <row r="506" spans="1:8" ht="45">
      <c r="A506" s="17" t="s">
        <v>66</v>
      </c>
      <c r="B506" s="22" t="s">
        <v>506</v>
      </c>
      <c r="C506" s="10" t="s">
        <v>509</v>
      </c>
      <c r="D506" s="22" t="s">
        <v>415</v>
      </c>
      <c r="E506" s="9">
        <v>600</v>
      </c>
      <c r="F506" s="19">
        <v>2500</v>
      </c>
      <c r="G506" s="19"/>
      <c r="H506" s="19">
        <f t="shared" si="75"/>
        <v>2500</v>
      </c>
    </row>
    <row r="507" spans="1:8">
      <c r="A507" s="23"/>
      <c r="B507" s="22"/>
      <c r="C507" s="10" t="s">
        <v>456</v>
      </c>
      <c r="D507" s="22"/>
      <c r="E507" s="9"/>
      <c r="F507" s="1"/>
      <c r="G507" s="19"/>
      <c r="H507" s="19"/>
    </row>
    <row r="508" spans="1:8" ht="43.5">
      <c r="A508" s="20" t="s">
        <v>416</v>
      </c>
      <c r="B508" s="21" t="s">
        <v>511</v>
      </c>
      <c r="C508" s="10" t="s">
        <v>456</v>
      </c>
      <c r="D508" s="21"/>
      <c r="E508" s="9"/>
      <c r="F508" s="52">
        <f>SUM(F509++F528+F547++F563)</f>
        <v>86590.2</v>
      </c>
      <c r="G508" s="52">
        <f t="shared" ref="G508" si="76">SUM(G509++G528+G547++G563)</f>
        <v>40568.5</v>
      </c>
      <c r="H508" s="52">
        <f>SUM(F508:G508)</f>
        <v>127158.7</v>
      </c>
    </row>
    <row r="509" spans="1:8">
      <c r="A509" s="17" t="s">
        <v>10</v>
      </c>
      <c r="B509" s="22" t="s">
        <v>511</v>
      </c>
      <c r="C509" s="10" t="s">
        <v>450</v>
      </c>
      <c r="D509" s="22"/>
      <c r="E509" s="9"/>
      <c r="F509" s="19">
        <f>SUM(F510)</f>
        <v>49707.1</v>
      </c>
      <c r="G509" s="19"/>
      <c r="H509" s="19">
        <f t="shared" ref="H509:H545" si="77">SUM(F509:G509)</f>
        <v>49707.1</v>
      </c>
    </row>
    <row r="510" spans="1:8">
      <c r="A510" s="17" t="s">
        <v>27</v>
      </c>
      <c r="B510" s="22" t="s">
        <v>511</v>
      </c>
      <c r="C510" s="10" t="s">
        <v>452</v>
      </c>
      <c r="D510" s="22"/>
      <c r="E510" s="9"/>
      <c r="F510" s="19">
        <f>SUM(F511+F516+F523)</f>
        <v>49707.1</v>
      </c>
      <c r="G510" s="19"/>
      <c r="H510" s="19">
        <f>SUM(F510:G510)</f>
        <v>49707.1</v>
      </c>
    </row>
    <row r="511" spans="1:8">
      <c r="A511" s="17" t="s">
        <v>12</v>
      </c>
      <c r="B511" s="22" t="s">
        <v>511</v>
      </c>
      <c r="C511" s="10" t="s">
        <v>452</v>
      </c>
      <c r="D511" s="22" t="s">
        <v>13</v>
      </c>
      <c r="E511" s="9"/>
      <c r="F511" s="19">
        <f>SUM(F512)</f>
        <v>30680.1</v>
      </c>
      <c r="G511" s="19"/>
      <c r="H511" s="19">
        <f t="shared" si="77"/>
        <v>30680.1</v>
      </c>
    </row>
    <row r="512" spans="1:8" ht="60">
      <c r="A512" s="25" t="s">
        <v>40</v>
      </c>
      <c r="B512" s="22" t="s">
        <v>511</v>
      </c>
      <c r="C512" s="10" t="s">
        <v>452</v>
      </c>
      <c r="D512" s="22" t="s">
        <v>41</v>
      </c>
      <c r="E512" s="9"/>
      <c r="F512" s="19">
        <f>SUM(F513:F515)</f>
        <v>30680.1</v>
      </c>
      <c r="G512" s="19"/>
      <c r="H512" s="19">
        <f t="shared" si="77"/>
        <v>30680.1</v>
      </c>
    </row>
    <row r="513" spans="1:8" ht="90">
      <c r="A513" s="17" t="s">
        <v>16</v>
      </c>
      <c r="B513" s="22" t="s">
        <v>511</v>
      </c>
      <c r="C513" s="10" t="s">
        <v>452</v>
      </c>
      <c r="D513" s="22" t="s">
        <v>41</v>
      </c>
      <c r="E513" s="9">
        <v>100</v>
      </c>
      <c r="F513" s="19">
        <v>28532.6</v>
      </c>
      <c r="G513" s="61"/>
      <c r="H513" s="19">
        <f t="shared" si="77"/>
        <v>28532.6</v>
      </c>
    </row>
    <row r="514" spans="1:8" ht="45">
      <c r="A514" s="17" t="s">
        <v>23</v>
      </c>
      <c r="B514" s="22" t="s">
        <v>511</v>
      </c>
      <c r="C514" s="10" t="s">
        <v>452</v>
      </c>
      <c r="D514" s="22" t="s">
        <v>41</v>
      </c>
      <c r="E514" s="9">
        <v>200</v>
      </c>
      <c r="F514" s="19">
        <v>1922.5</v>
      </c>
      <c r="G514" s="19"/>
      <c r="H514" s="19">
        <f t="shared" si="77"/>
        <v>1922.5</v>
      </c>
    </row>
    <row r="515" spans="1:8">
      <c r="A515" s="23" t="s">
        <v>24</v>
      </c>
      <c r="B515" s="22" t="s">
        <v>511</v>
      </c>
      <c r="C515" s="10" t="s">
        <v>452</v>
      </c>
      <c r="D515" s="22" t="s">
        <v>41</v>
      </c>
      <c r="E515" s="9">
        <v>800</v>
      </c>
      <c r="F515" s="19">
        <v>225</v>
      </c>
      <c r="G515" s="19"/>
      <c r="H515" s="19">
        <f t="shared" si="77"/>
        <v>225</v>
      </c>
    </row>
    <row r="516" spans="1:8" s="1" customFormat="1" ht="60">
      <c r="A516" s="69" t="s">
        <v>158</v>
      </c>
      <c r="B516" s="68" t="s">
        <v>511</v>
      </c>
      <c r="C516" s="68" t="s">
        <v>452</v>
      </c>
      <c r="D516" s="68" t="s">
        <v>159</v>
      </c>
      <c r="E516" s="85"/>
      <c r="F516" s="64">
        <f>SUM(F517)</f>
        <v>18444.600000000002</v>
      </c>
      <c r="G516" s="64"/>
      <c r="H516" s="64">
        <f>SUM(F516:G516)</f>
        <v>18444.600000000002</v>
      </c>
    </row>
    <row r="517" spans="1:8" s="1" customFormat="1" ht="90">
      <c r="A517" s="69" t="s">
        <v>160</v>
      </c>
      <c r="B517" s="68" t="s">
        <v>511</v>
      </c>
      <c r="C517" s="68" t="s">
        <v>452</v>
      </c>
      <c r="D517" s="68" t="s">
        <v>161</v>
      </c>
      <c r="E517" s="85"/>
      <c r="F517" s="64">
        <f>SUM(F518)</f>
        <v>18444.600000000002</v>
      </c>
      <c r="G517" s="64"/>
      <c r="H517" s="64">
        <f t="shared" ref="H517:H518" si="78">SUM(F517:G517)</f>
        <v>18444.600000000002</v>
      </c>
    </row>
    <row r="518" spans="1:8" s="1" customFormat="1" ht="75">
      <c r="A518" s="69" t="s">
        <v>162</v>
      </c>
      <c r="B518" s="68" t="s">
        <v>511</v>
      </c>
      <c r="C518" s="68" t="s">
        <v>452</v>
      </c>
      <c r="D518" s="68" t="s">
        <v>163</v>
      </c>
      <c r="E518" s="85"/>
      <c r="F518" s="64">
        <f>SUM(F519)</f>
        <v>18444.600000000002</v>
      </c>
      <c r="G518" s="64"/>
      <c r="H518" s="64">
        <f t="shared" si="78"/>
        <v>18444.600000000002</v>
      </c>
    </row>
    <row r="519" spans="1:8" ht="60">
      <c r="A519" s="33" t="s">
        <v>64</v>
      </c>
      <c r="B519" s="31" t="s">
        <v>511</v>
      </c>
      <c r="C519" s="31" t="s">
        <v>452</v>
      </c>
      <c r="D519" s="31" t="s">
        <v>417</v>
      </c>
      <c r="E519" s="32"/>
      <c r="F519" s="19">
        <f>SUM(F520:F522)</f>
        <v>18444.600000000002</v>
      </c>
      <c r="G519" s="19"/>
      <c r="H519" s="19">
        <f t="shared" si="77"/>
        <v>18444.600000000002</v>
      </c>
    </row>
    <row r="520" spans="1:8" ht="90">
      <c r="A520" s="33" t="s">
        <v>418</v>
      </c>
      <c r="B520" s="31" t="s">
        <v>511</v>
      </c>
      <c r="C520" s="31" t="s">
        <v>452</v>
      </c>
      <c r="D520" s="31" t="s">
        <v>417</v>
      </c>
      <c r="E520" s="32">
        <v>100</v>
      </c>
      <c r="F520" s="19">
        <v>17459.7</v>
      </c>
      <c r="G520" s="19"/>
      <c r="H520" s="19">
        <f t="shared" si="77"/>
        <v>17459.7</v>
      </c>
    </row>
    <row r="521" spans="1:8" ht="30">
      <c r="A521" s="33" t="s">
        <v>166</v>
      </c>
      <c r="B521" s="31" t="s">
        <v>511</v>
      </c>
      <c r="C521" s="31" t="s">
        <v>452</v>
      </c>
      <c r="D521" s="31" t="s">
        <v>417</v>
      </c>
      <c r="E521" s="32">
        <v>200</v>
      </c>
      <c r="F521" s="19">
        <v>888.9</v>
      </c>
      <c r="G521" s="19"/>
      <c r="H521" s="19">
        <f t="shared" si="77"/>
        <v>888.9</v>
      </c>
    </row>
    <row r="522" spans="1:8">
      <c r="A522" s="23" t="s">
        <v>24</v>
      </c>
      <c r="B522" s="31" t="s">
        <v>511</v>
      </c>
      <c r="C522" s="31" t="s">
        <v>452</v>
      </c>
      <c r="D522" s="31" t="s">
        <v>417</v>
      </c>
      <c r="E522" s="32">
        <v>800</v>
      </c>
      <c r="F522" s="19">
        <v>96</v>
      </c>
      <c r="G522" s="19"/>
      <c r="H522" s="19">
        <f t="shared" si="77"/>
        <v>96</v>
      </c>
    </row>
    <row r="523" spans="1:8" ht="105">
      <c r="A523" s="30" t="s">
        <v>262</v>
      </c>
      <c r="B523" s="31" t="s">
        <v>511</v>
      </c>
      <c r="C523" s="31" t="s">
        <v>452</v>
      </c>
      <c r="D523" s="31" t="s">
        <v>145</v>
      </c>
      <c r="E523" s="32"/>
      <c r="F523" s="19">
        <f>SUM(F524)</f>
        <v>582.4</v>
      </c>
      <c r="G523" s="19"/>
      <c r="H523" s="19">
        <f t="shared" si="77"/>
        <v>582.4</v>
      </c>
    </row>
    <row r="524" spans="1:8" ht="45">
      <c r="A524" s="23" t="s">
        <v>419</v>
      </c>
      <c r="B524" s="31" t="s">
        <v>511</v>
      </c>
      <c r="C524" s="31" t="s">
        <v>452</v>
      </c>
      <c r="D524" s="31" t="s">
        <v>420</v>
      </c>
      <c r="E524" s="32"/>
      <c r="F524" s="19">
        <f>SUM(F525)</f>
        <v>582.4</v>
      </c>
      <c r="G524" s="19"/>
      <c r="H524" s="19">
        <f t="shared" si="77"/>
        <v>582.4</v>
      </c>
    </row>
    <row r="525" spans="1:8" ht="60">
      <c r="A525" s="23" t="s">
        <v>421</v>
      </c>
      <c r="B525" s="31" t="s">
        <v>511</v>
      </c>
      <c r="C525" s="31" t="s">
        <v>452</v>
      </c>
      <c r="D525" s="31" t="s">
        <v>422</v>
      </c>
      <c r="E525" s="32"/>
      <c r="F525" s="19">
        <f>SUM(F526)</f>
        <v>582.4</v>
      </c>
      <c r="G525" s="19"/>
      <c r="H525" s="19">
        <f t="shared" si="77"/>
        <v>582.4</v>
      </c>
    </row>
    <row r="526" spans="1:8" ht="60">
      <c r="A526" s="23" t="s">
        <v>423</v>
      </c>
      <c r="B526" s="31" t="s">
        <v>511</v>
      </c>
      <c r="C526" s="31" t="s">
        <v>452</v>
      </c>
      <c r="D526" s="31" t="s">
        <v>424</v>
      </c>
      <c r="E526" s="32"/>
      <c r="F526" s="19">
        <f>SUM(F527)</f>
        <v>582.4</v>
      </c>
      <c r="G526" s="19"/>
      <c r="H526" s="19">
        <f t="shared" si="77"/>
        <v>582.4</v>
      </c>
    </row>
    <row r="527" spans="1:8" ht="30">
      <c r="A527" s="33" t="s">
        <v>166</v>
      </c>
      <c r="B527" s="31" t="s">
        <v>511</v>
      </c>
      <c r="C527" s="31" t="s">
        <v>452</v>
      </c>
      <c r="D527" s="31" t="s">
        <v>424</v>
      </c>
      <c r="E527" s="32">
        <v>200</v>
      </c>
      <c r="F527" s="19">
        <v>582.4</v>
      </c>
      <c r="G527" s="19"/>
      <c r="H527" s="19">
        <f t="shared" si="77"/>
        <v>582.4</v>
      </c>
    </row>
    <row r="528" spans="1:8">
      <c r="A528" s="30" t="s">
        <v>142</v>
      </c>
      <c r="B528" s="31" t="s">
        <v>511</v>
      </c>
      <c r="C528" s="31" t="s">
        <v>474</v>
      </c>
      <c r="D528" s="31"/>
      <c r="E528" s="32"/>
      <c r="F528" s="19">
        <f>SUM(F529)</f>
        <v>35142.5</v>
      </c>
      <c r="G528" s="19"/>
      <c r="H528" s="19">
        <f t="shared" si="77"/>
        <v>35142.5</v>
      </c>
    </row>
    <row r="529" spans="1:8">
      <c r="A529" s="30" t="s">
        <v>143</v>
      </c>
      <c r="B529" s="31" t="s">
        <v>511</v>
      </c>
      <c r="C529" s="31" t="s">
        <v>475</v>
      </c>
      <c r="D529" s="31"/>
      <c r="E529" s="32"/>
      <c r="F529" s="19">
        <f>SUM(F530+F533+F542)</f>
        <v>35142.5</v>
      </c>
      <c r="G529" s="19"/>
      <c r="H529" s="19">
        <f t="shared" si="77"/>
        <v>35142.5</v>
      </c>
    </row>
    <row r="530" spans="1:8">
      <c r="A530" s="30" t="s">
        <v>12</v>
      </c>
      <c r="B530" s="31" t="s">
        <v>511</v>
      </c>
      <c r="C530" s="31" t="s">
        <v>475</v>
      </c>
      <c r="D530" s="31" t="s">
        <v>13</v>
      </c>
      <c r="E530" s="32"/>
      <c r="F530" s="19">
        <f>SUM(F531)</f>
        <v>1000</v>
      </c>
      <c r="G530" s="19"/>
      <c r="H530" s="19">
        <f t="shared" si="77"/>
        <v>1000</v>
      </c>
    </row>
    <row r="531" spans="1:8" ht="30">
      <c r="A531" s="30" t="s">
        <v>425</v>
      </c>
      <c r="B531" s="31" t="s">
        <v>511</v>
      </c>
      <c r="C531" s="31" t="s">
        <v>475</v>
      </c>
      <c r="D531" s="31" t="s">
        <v>426</v>
      </c>
      <c r="E531" s="32"/>
      <c r="F531" s="19">
        <f>SUM(F532)</f>
        <v>1000</v>
      </c>
      <c r="G531" s="19"/>
      <c r="H531" s="19">
        <f t="shared" si="77"/>
        <v>1000</v>
      </c>
    </row>
    <row r="532" spans="1:8" ht="60">
      <c r="A532" s="33" t="s">
        <v>57</v>
      </c>
      <c r="B532" s="31" t="s">
        <v>511</v>
      </c>
      <c r="C532" s="31" t="s">
        <v>475</v>
      </c>
      <c r="D532" s="31" t="s">
        <v>426</v>
      </c>
      <c r="E532" s="32">
        <v>400</v>
      </c>
      <c r="F532" s="19">
        <v>1000</v>
      </c>
      <c r="G532" s="19"/>
      <c r="H532" s="19">
        <f t="shared" si="77"/>
        <v>1000</v>
      </c>
    </row>
    <row r="533" spans="1:8" ht="60">
      <c r="A533" s="30" t="s">
        <v>158</v>
      </c>
      <c r="B533" s="31" t="s">
        <v>511</v>
      </c>
      <c r="C533" s="31" t="s">
        <v>475</v>
      </c>
      <c r="D533" s="31" t="s">
        <v>159</v>
      </c>
      <c r="E533" s="32"/>
      <c r="F533" s="19">
        <f>SUM(F534+F538)</f>
        <v>20680.899999999998</v>
      </c>
      <c r="G533" s="19"/>
      <c r="H533" s="19">
        <f t="shared" si="77"/>
        <v>20680.899999999998</v>
      </c>
    </row>
    <row r="534" spans="1:8" ht="45">
      <c r="A534" s="30" t="s">
        <v>258</v>
      </c>
      <c r="B534" s="31" t="s">
        <v>511</v>
      </c>
      <c r="C534" s="31" t="s">
        <v>475</v>
      </c>
      <c r="D534" s="68" t="s">
        <v>555</v>
      </c>
      <c r="E534" s="32"/>
      <c r="F534" s="19">
        <f>SUM(F535)</f>
        <v>20259.599999999999</v>
      </c>
      <c r="G534" s="19"/>
      <c r="H534" s="19">
        <f>SUM(H535)</f>
        <v>20259.599999999999</v>
      </c>
    </row>
    <row r="535" spans="1:8" s="1" customFormat="1" ht="45">
      <c r="A535" s="69" t="s">
        <v>556</v>
      </c>
      <c r="B535" s="68" t="s">
        <v>511</v>
      </c>
      <c r="C535" s="68" t="s">
        <v>475</v>
      </c>
      <c r="D535" s="68" t="s">
        <v>259</v>
      </c>
      <c r="E535" s="70"/>
      <c r="F535" s="64">
        <f>SUM(F536)</f>
        <v>20259.599999999999</v>
      </c>
      <c r="G535" s="64"/>
      <c r="H535" s="64">
        <f t="shared" si="77"/>
        <v>20259.599999999999</v>
      </c>
    </row>
    <row r="536" spans="1:8" ht="60">
      <c r="A536" s="33" t="s">
        <v>427</v>
      </c>
      <c r="B536" s="31" t="s">
        <v>511</v>
      </c>
      <c r="C536" s="31" t="s">
        <v>475</v>
      </c>
      <c r="D536" s="31" t="s">
        <v>428</v>
      </c>
      <c r="E536" s="32"/>
      <c r="F536" s="19">
        <f>SUM(F537)</f>
        <v>20259.599999999999</v>
      </c>
      <c r="G536" s="19"/>
      <c r="H536" s="19">
        <f t="shared" si="77"/>
        <v>20259.599999999999</v>
      </c>
    </row>
    <row r="537" spans="1:8" ht="60">
      <c r="A537" s="33" t="s">
        <v>57</v>
      </c>
      <c r="B537" s="31" t="s">
        <v>511</v>
      </c>
      <c r="C537" s="31" t="s">
        <v>475</v>
      </c>
      <c r="D537" s="31" t="s">
        <v>428</v>
      </c>
      <c r="E537" s="32">
        <v>400</v>
      </c>
      <c r="F537" s="19">
        <v>20259.599999999999</v>
      </c>
      <c r="G537" s="19"/>
      <c r="H537" s="19">
        <f t="shared" si="77"/>
        <v>20259.599999999999</v>
      </c>
    </row>
    <row r="538" spans="1:8" ht="90">
      <c r="A538" s="30" t="s">
        <v>160</v>
      </c>
      <c r="B538" s="31" t="s">
        <v>511</v>
      </c>
      <c r="C538" s="31" t="s">
        <v>475</v>
      </c>
      <c r="D538" s="31" t="s">
        <v>161</v>
      </c>
      <c r="E538" s="32"/>
      <c r="F538" s="19">
        <f>SUM(F539)</f>
        <v>421.3</v>
      </c>
      <c r="G538" s="19"/>
      <c r="H538" s="19">
        <f t="shared" si="77"/>
        <v>421.3</v>
      </c>
    </row>
    <row r="539" spans="1:8" ht="75">
      <c r="A539" s="30" t="s">
        <v>162</v>
      </c>
      <c r="B539" s="31" t="s">
        <v>511</v>
      </c>
      <c r="C539" s="31" t="s">
        <v>475</v>
      </c>
      <c r="D539" s="31" t="s">
        <v>163</v>
      </c>
      <c r="E539" s="32"/>
      <c r="F539" s="19">
        <f>SUM(F540)</f>
        <v>421.3</v>
      </c>
      <c r="G539" s="19"/>
      <c r="H539" s="19">
        <f t="shared" si="77"/>
        <v>421.3</v>
      </c>
    </row>
    <row r="540" spans="1:8" ht="30">
      <c r="A540" s="30" t="s">
        <v>164</v>
      </c>
      <c r="B540" s="31" t="s">
        <v>511</v>
      </c>
      <c r="C540" s="31" t="s">
        <v>475</v>
      </c>
      <c r="D540" s="31" t="s">
        <v>165</v>
      </c>
      <c r="E540" s="32"/>
      <c r="F540" s="19">
        <f>SUM(F541)</f>
        <v>421.3</v>
      </c>
      <c r="G540" s="19"/>
      <c r="H540" s="19">
        <f t="shared" si="77"/>
        <v>421.3</v>
      </c>
    </row>
    <row r="541" spans="1:8" ht="30">
      <c r="A541" s="33" t="s">
        <v>166</v>
      </c>
      <c r="B541" s="31" t="s">
        <v>511</v>
      </c>
      <c r="C541" s="31" t="s">
        <v>475</v>
      </c>
      <c r="D541" s="31" t="s">
        <v>165</v>
      </c>
      <c r="E541" s="32">
        <v>200</v>
      </c>
      <c r="F541" s="19">
        <v>421.3</v>
      </c>
      <c r="G541" s="19"/>
      <c r="H541" s="19">
        <f t="shared" si="77"/>
        <v>421.3</v>
      </c>
    </row>
    <row r="542" spans="1:8" ht="105">
      <c r="A542" s="30" t="s">
        <v>262</v>
      </c>
      <c r="B542" s="31" t="s">
        <v>511</v>
      </c>
      <c r="C542" s="31" t="s">
        <v>475</v>
      </c>
      <c r="D542" s="31" t="s">
        <v>145</v>
      </c>
      <c r="E542" s="32"/>
      <c r="F542" s="19">
        <f>SUM(F543)</f>
        <v>13461.6</v>
      </c>
      <c r="G542" s="19"/>
      <c r="H542" s="19">
        <f t="shared" si="77"/>
        <v>13461.6</v>
      </c>
    </row>
    <row r="543" spans="1:8" ht="45">
      <c r="A543" s="33" t="s">
        <v>152</v>
      </c>
      <c r="B543" s="31" t="s">
        <v>511</v>
      </c>
      <c r="C543" s="31" t="s">
        <v>475</v>
      </c>
      <c r="D543" s="31" t="s">
        <v>153</v>
      </c>
      <c r="E543" s="32"/>
      <c r="F543" s="19">
        <f>SUM(F544)</f>
        <v>13461.6</v>
      </c>
      <c r="G543" s="19"/>
      <c r="H543" s="19">
        <f t="shared" si="77"/>
        <v>13461.6</v>
      </c>
    </row>
    <row r="544" spans="1:8" ht="60">
      <c r="A544" s="33" t="s">
        <v>154</v>
      </c>
      <c r="B544" s="31" t="s">
        <v>511</v>
      </c>
      <c r="C544" s="31" t="s">
        <v>475</v>
      </c>
      <c r="D544" s="31" t="s">
        <v>155</v>
      </c>
      <c r="E544" s="32"/>
      <c r="F544" s="19">
        <f>SUM(F545)</f>
        <v>13461.6</v>
      </c>
      <c r="G544" s="19"/>
      <c r="H544" s="19">
        <f t="shared" si="77"/>
        <v>13461.6</v>
      </c>
    </row>
    <row r="545" spans="1:8" ht="90">
      <c r="A545" s="33" t="s">
        <v>429</v>
      </c>
      <c r="B545" s="31" t="s">
        <v>511</v>
      </c>
      <c r="C545" s="31" t="s">
        <v>475</v>
      </c>
      <c r="D545" s="31" t="s">
        <v>430</v>
      </c>
      <c r="E545" s="32"/>
      <c r="F545" s="19">
        <f>SUM(F546)</f>
        <v>13461.6</v>
      </c>
      <c r="G545" s="19"/>
      <c r="H545" s="19">
        <f t="shared" si="77"/>
        <v>13461.6</v>
      </c>
    </row>
    <row r="546" spans="1:8" ht="30">
      <c r="A546" s="33" t="s">
        <v>166</v>
      </c>
      <c r="B546" s="31" t="s">
        <v>511</v>
      </c>
      <c r="C546" s="31" t="s">
        <v>475</v>
      </c>
      <c r="D546" s="31" t="s">
        <v>430</v>
      </c>
      <c r="E546" s="32">
        <v>200</v>
      </c>
      <c r="F546" s="19">
        <v>13461.6</v>
      </c>
      <c r="G546" s="19"/>
      <c r="H546" s="19">
        <v>13461.6</v>
      </c>
    </row>
    <row r="547" spans="1:8">
      <c r="A547" s="30" t="s">
        <v>31</v>
      </c>
      <c r="B547" s="31" t="s">
        <v>511</v>
      </c>
      <c r="C547" s="31" t="s">
        <v>453</v>
      </c>
      <c r="D547" s="31"/>
      <c r="E547" s="32"/>
      <c r="F547" s="19">
        <f>SUM(F548+F558)</f>
        <v>1181.4000000000001</v>
      </c>
      <c r="G547" s="19">
        <f>SUM(G548+G558)</f>
        <v>40568.5</v>
      </c>
      <c r="H547" s="19">
        <f>SUM(F547:G547)</f>
        <v>41749.9</v>
      </c>
    </row>
    <row r="548" spans="1:8">
      <c r="A548" s="30" t="s">
        <v>32</v>
      </c>
      <c r="B548" s="31" t="s">
        <v>511</v>
      </c>
      <c r="C548" s="31" t="s">
        <v>454</v>
      </c>
      <c r="D548" s="31"/>
      <c r="E548" s="32"/>
      <c r="F548" s="19">
        <f>SUM(F549)</f>
        <v>1181.4000000000001</v>
      </c>
      <c r="G548" s="19"/>
      <c r="H548" s="19">
        <f t="shared" ref="H548:H557" si="79">SUM(F548:G548)</f>
        <v>1181.4000000000001</v>
      </c>
    </row>
    <row r="549" spans="1:8" ht="60">
      <c r="A549" s="30" t="s">
        <v>158</v>
      </c>
      <c r="B549" s="31" t="s">
        <v>511</v>
      </c>
      <c r="C549" s="31" t="s">
        <v>454</v>
      </c>
      <c r="D549" s="31" t="s">
        <v>159</v>
      </c>
      <c r="E549" s="32"/>
      <c r="F549" s="19">
        <f>SUM(F550+F554)</f>
        <v>1181.4000000000001</v>
      </c>
      <c r="G549" s="19"/>
      <c r="H549" s="19">
        <f t="shared" si="79"/>
        <v>1181.4000000000001</v>
      </c>
    </row>
    <row r="550" spans="1:8" ht="45">
      <c r="A550" s="30" t="s">
        <v>431</v>
      </c>
      <c r="B550" s="31" t="s">
        <v>511</v>
      </c>
      <c r="C550" s="31" t="s">
        <v>454</v>
      </c>
      <c r="D550" s="31" t="s">
        <v>432</v>
      </c>
      <c r="E550" s="32"/>
      <c r="F550" s="19">
        <f>SUM(F551)</f>
        <v>241.3</v>
      </c>
      <c r="G550" s="19"/>
      <c r="H550" s="19">
        <f t="shared" si="79"/>
        <v>241.3</v>
      </c>
    </row>
    <row r="551" spans="1:8" ht="60">
      <c r="A551" s="30" t="s">
        <v>433</v>
      </c>
      <c r="B551" s="31" t="s">
        <v>511</v>
      </c>
      <c r="C551" s="31" t="s">
        <v>454</v>
      </c>
      <c r="D551" s="31" t="s">
        <v>434</v>
      </c>
      <c r="E551" s="32"/>
      <c r="F551" s="19">
        <f>SUM(F552)</f>
        <v>241.3</v>
      </c>
      <c r="G551" s="19"/>
      <c r="H551" s="19">
        <f t="shared" si="79"/>
        <v>241.3</v>
      </c>
    </row>
    <row r="552" spans="1:8" ht="90">
      <c r="A552" s="30" t="s">
        <v>435</v>
      </c>
      <c r="B552" s="31" t="s">
        <v>511</v>
      </c>
      <c r="C552" s="31" t="s">
        <v>512</v>
      </c>
      <c r="D552" s="31" t="s">
        <v>436</v>
      </c>
      <c r="E552" s="32"/>
      <c r="F552" s="19">
        <f>SUM(F553)</f>
        <v>241.3</v>
      </c>
      <c r="G552" s="19"/>
      <c r="H552" s="19">
        <f t="shared" si="79"/>
        <v>241.3</v>
      </c>
    </row>
    <row r="553" spans="1:8" ht="30">
      <c r="A553" s="33" t="s">
        <v>437</v>
      </c>
      <c r="B553" s="31" t="s">
        <v>511</v>
      </c>
      <c r="C553" s="31" t="s">
        <v>512</v>
      </c>
      <c r="D553" s="31" t="s">
        <v>436</v>
      </c>
      <c r="E553" s="32">
        <v>300</v>
      </c>
      <c r="F553" s="19">
        <v>241.3</v>
      </c>
      <c r="G553" s="19"/>
      <c r="H553" s="19">
        <f t="shared" si="79"/>
        <v>241.3</v>
      </c>
    </row>
    <row r="554" spans="1:8" ht="30">
      <c r="A554" s="30" t="s">
        <v>438</v>
      </c>
      <c r="B554" s="31" t="s">
        <v>511</v>
      </c>
      <c r="C554" s="31" t="s">
        <v>454</v>
      </c>
      <c r="D554" s="31" t="s">
        <v>439</v>
      </c>
      <c r="E554" s="32"/>
      <c r="F554" s="19">
        <f>SUM(F555)</f>
        <v>940.1</v>
      </c>
      <c r="G554" s="19"/>
      <c r="H554" s="19">
        <f t="shared" si="79"/>
        <v>940.1</v>
      </c>
    </row>
    <row r="555" spans="1:8" ht="45">
      <c r="A555" s="30" t="s">
        <v>440</v>
      </c>
      <c r="B555" s="31" t="s">
        <v>511</v>
      </c>
      <c r="C555" s="31" t="s">
        <v>454</v>
      </c>
      <c r="D555" s="31" t="s">
        <v>441</v>
      </c>
      <c r="E555" s="32"/>
      <c r="F555" s="19">
        <f>SUM(F556)</f>
        <v>940.1</v>
      </c>
      <c r="G555" s="19"/>
      <c r="H555" s="19">
        <f t="shared" si="79"/>
        <v>940.1</v>
      </c>
    </row>
    <row r="556" spans="1:8" ht="45">
      <c r="A556" s="30" t="s">
        <v>442</v>
      </c>
      <c r="B556" s="31" t="s">
        <v>511</v>
      </c>
      <c r="C556" s="31" t="s">
        <v>454</v>
      </c>
      <c r="D556" s="31" t="s">
        <v>443</v>
      </c>
      <c r="E556" s="32"/>
      <c r="F556" s="19">
        <f>SUM(F557)</f>
        <v>940.1</v>
      </c>
      <c r="G556" s="19"/>
      <c r="H556" s="19">
        <f t="shared" si="79"/>
        <v>940.1</v>
      </c>
    </row>
    <row r="557" spans="1:8" ht="30">
      <c r="A557" s="33" t="s">
        <v>437</v>
      </c>
      <c r="B557" s="31" t="s">
        <v>511</v>
      </c>
      <c r="C557" s="31" t="s">
        <v>454</v>
      </c>
      <c r="D557" s="31" t="s">
        <v>443</v>
      </c>
      <c r="E557" s="32">
        <v>300</v>
      </c>
      <c r="F557" s="19">
        <v>940.1</v>
      </c>
      <c r="G557" s="19"/>
      <c r="H557" s="19">
        <f t="shared" si="79"/>
        <v>940.1</v>
      </c>
    </row>
    <row r="558" spans="1:8">
      <c r="A558" s="30" t="s">
        <v>370</v>
      </c>
      <c r="B558" s="31" t="s">
        <v>511</v>
      </c>
      <c r="C558" s="31" t="s">
        <v>505</v>
      </c>
      <c r="D558" s="31"/>
      <c r="E558" s="31"/>
      <c r="F558" s="19">
        <f t="shared" ref="F558:H561" si="80">SUM(F559)</f>
        <v>0</v>
      </c>
      <c r="G558" s="19">
        <f t="shared" si="80"/>
        <v>40568.5</v>
      </c>
      <c r="H558" s="19">
        <f t="shared" si="80"/>
        <v>40568.5</v>
      </c>
    </row>
    <row r="559" spans="1:8">
      <c r="A559" s="17" t="s">
        <v>12</v>
      </c>
      <c r="B559" s="31" t="s">
        <v>511</v>
      </c>
      <c r="C559" s="31" t="s">
        <v>505</v>
      </c>
      <c r="D559" s="22" t="s">
        <v>13</v>
      </c>
      <c r="E559" s="31"/>
      <c r="F559" s="19">
        <f t="shared" si="80"/>
        <v>0</v>
      </c>
      <c r="G559" s="19">
        <f t="shared" si="80"/>
        <v>40568.5</v>
      </c>
      <c r="H559" s="19">
        <f t="shared" si="80"/>
        <v>40568.5</v>
      </c>
    </row>
    <row r="560" spans="1:8" ht="30">
      <c r="A560" s="23" t="s">
        <v>42</v>
      </c>
      <c r="B560" s="31" t="s">
        <v>511</v>
      </c>
      <c r="C560" s="31" t="s">
        <v>505</v>
      </c>
      <c r="D560" s="22" t="s">
        <v>43</v>
      </c>
      <c r="E560" s="31"/>
      <c r="F560" s="19">
        <f t="shared" si="80"/>
        <v>0</v>
      </c>
      <c r="G560" s="19">
        <f t="shared" si="80"/>
        <v>40568.5</v>
      </c>
      <c r="H560" s="19">
        <f t="shared" si="80"/>
        <v>40568.5</v>
      </c>
    </row>
    <row r="561" spans="1:8" ht="210">
      <c r="A561" s="34" t="s">
        <v>444</v>
      </c>
      <c r="B561" s="31" t="s">
        <v>511</v>
      </c>
      <c r="C561" s="31" t="s">
        <v>505</v>
      </c>
      <c r="D561" s="22" t="s">
        <v>445</v>
      </c>
      <c r="E561" s="31"/>
      <c r="F561" s="19">
        <f t="shared" si="80"/>
        <v>0</v>
      </c>
      <c r="G561" s="19">
        <f t="shared" si="80"/>
        <v>40568.5</v>
      </c>
      <c r="H561" s="19">
        <f t="shared" si="80"/>
        <v>40568.5</v>
      </c>
    </row>
    <row r="562" spans="1:8" ht="60">
      <c r="A562" s="33" t="s">
        <v>57</v>
      </c>
      <c r="B562" s="31" t="s">
        <v>511</v>
      </c>
      <c r="C562" s="31" t="s">
        <v>505</v>
      </c>
      <c r="D562" s="22" t="s">
        <v>445</v>
      </c>
      <c r="E562" s="31" t="s">
        <v>513</v>
      </c>
      <c r="F562" s="19"/>
      <c r="G562" s="19">
        <v>40568.5</v>
      </c>
      <c r="H562" s="19">
        <f>SUM(F562:G562)</f>
        <v>40568.5</v>
      </c>
    </row>
    <row r="563" spans="1:8">
      <c r="A563" s="34" t="s">
        <v>221</v>
      </c>
      <c r="B563" s="31" t="s">
        <v>511</v>
      </c>
      <c r="C563" s="31" t="s">
        <v>486</v>
      </c>
      <c r="D563" s="31"/>
      <c r="E563" s="32"/>
      <c r="F563" s="19">
        <f>SUM(F564)</f>
        <v>559.20000000000005</v>
      </c>
      <c r="G563" s="19"/>
      <c r="H563" s="19">
        <f>SUM(F563:G563)</f>
        <v>559.20000000000005</v>
      </c>
    </row>
    <row r="564" spans="1:8">
      <c r="A564" s="30" t="s">
        <v>226</v>
      </c>
      <c r="B564" s="31" t="s">
        <v>511</v>
      </c>
      <c r="C564" s="31" t="s">
        <v>488</v>
      </c>
      <c r="D564" s="31"/>
      <c r="E564" s="32"/>
      <c r="F564" s="19">
        <f>SUM(F565)</f>
        <v>559.20000000000005</v>
      </c>
      <c r="G564" s="19"/>
      <c r="H564" s="19">
        <f t="shared" ref="H564:H568" si="81">SUM(F564:G564)</f>
        <v>559.20000000000005</v>
      </c>
    </row>
    <row r="565" spans="1:8" ht="45">
      <c r="A565" s="34" t="s">
        <v>60</v>
      </c>
      <c r="B565" s="31" t="s">
        <v>511</v>
      </c>
      <c r="C565" s="31" t="s">
        <v>488</v>
      </c>
      <c r="D565" s="31" t="s">
        <v>61</v>
      </c>
      <c r="E565" s="32"/>
      <c r="F565" s="19">
        <f>SUM(F566)</f>
        <v>559.20000000000005</v>
      </c>
      <c r="G565" s="19"/>
      <c r="H565" s="19">
        <f t="shared" si="81"/>
        <v>559.20000000000005</v>
      </c>
    </row>
    <row r="566" spans="1:8" ht="45">
      <c r="A566" s="34" t="s">
        <v>223</v>
      </c>
      <c r="B566" s="31" t="s">
        <v>511</v>
      </c>
      <c r="C566" s="31" t="s">
        <v>488</v>
      </c>
      <c r="D566" s="31" t="s">
        <v>224</v>
      </c>
      <c r="E566" s="32"/>
      <c r="F566" s="19">
        <f>SUM(F567)</f>
        <v>559.20000000000005</v>
      </c>
      <c r="G566" s="19"/>
      <c r="H566" s="19">
        <f t="shared" si="81"/>
        <v>559.20000000000005</v>
      </c>
    </row>
    <row r="567" spans="1:8" ht="105">
      <c r="A567" s="17" t="s">
        <v>227</v>
      </c>
      <c r="B567" s="31" t="s">
        <v>511</v>
      </c>
      <c r="C567" s="31" t="s">
        <v>488</v>
      </c>
      <c r="D567" s="31" t="s">
        <v>228</v>
      </c>
      <c r="E567" s="32"/>
      <c r="F567" s="19">
        <f>SUM(F568)</f>
        <v>559.20000000000005</v>
      </c>
      <c r="G567" s="19"/>
      <c r="H567" s="19">
        <f t="shared" si="81"/>
        <v>559.20000000000005</v>
      </c>
    </row>
    <row r="568" spans="1:8">
      <c r="A568" s="23" t="s">
        <v>24</v>
      </c>
      <c r="B568" s="31" t="s">
        <v>511</v>
      </c>
      <c r="C568" s="31" t="s">
        <v>488</v>
      </c>
      <c r="D568" s="31" t="s">
        <v>228</v>
      </c>
      <c r="E568" s="32">
        <v>800</v>
      </c>
      <c r="F568" s="19">
        <v>559.20000000000005</v>
      </c>
      <c r="G568" s="19"/>
      <c r="H568" s="19">
        <f t="shared" si="81"/>
        <v>559.20000000000005</v>
      </c>
    </row>
    <row r="569" spans="1:8">
      <c r="A569" s="23"/>
      <c r="B569" s="22"/>
      <c r="C569" s="10"/>
      <c r="D569" s="22"/>
      <c r="E569" s="9"/>
      <c r="F569" s="1"/>
      <c r="G569" s="19"/>
      <c r="H569" s="19"/>
    </row>
    <row r="570" spans="1:8" ht="29.25">
      <c r="A570" s="20" t="s">
        <v>446</v>
      </c>
      <c r="B570" s="21" t="s">
        <v>514</v>
      </c>
      <c r="C570" s="10" t="s">
        <v>456</v>
      </c>
      <c r="D570" s="21"/>
      <c r="E570" s="9"/>
      <c r="F570" s="52">
        <f>SUM(F571)</f>
        <v>14014.3</v>
      </c>
      <c r="G570" s="19"/>
      <c r="H570" s="52">
        <f>SUM(F570:G570)</f>
        <v>14014.3</v>
      </c>
    </row>
    <row r="571" spans="1:8">
      <c r="A571" s="17" t="s">
        <v>10</v>
      </c>
      <c r="B571" s="22" t="s">
        <v>514</v>
      </c>
      <c r="C571" s="10" t="s">
        <v>450</v>
      </c>
      <c r="D571" s="22"/>
      <c r="E571" s="9"/>
      <c r="F571" s="19">
        <f>SUM(F572+F578)</f>
        <v>14014.3</v>
      </c>
      <c r="G571" s="19"/>
      <c r="H571" s="19">
        <f t="shared" ref="H571:H581" si="82">SUM(F571:G571)</f>
        <v>14014.3</v>
      </c>
    </row>
    <row r="572" spans="1:8" ht="60">
      <c r="A572" s="17" t="s">
        <v>447</v>
      </c>
      <c r="B572" s="22" t="s">
        <v>514</v>
      </c>
      <c r="C572" s="10" t="s">
        <v>492</v>
      </c>
      <c r="D572" s="22"/>
      <c r="E572" s="9"/>
      <c r="F572" s="19">
        <f>SUM(F573)</f>
        <v>13983.3</v>
      </c>
      <c r="G572" s="19"/>
      <c r="H572" s="19">
        <f t="shared" si="82"/>
        <v>13983.3</v>
      </c>
    </row>
    <row r="573" spans="1:8">
      <c r="A573" s="17" t="s">
        <v>12</v>
      </c>
      <c r="B573" s="22" t="s">
        <v>514</v>
      </c>
      <c r="C573" s="10" t="s">
        <v>492</v>
      </c>
      <c r="D573" s="22" t="s">
        <v>13</v>
      </c>
      <c r="E573" s="9"/>
      <c r="F573" s="19">
        <f>SUM(F574)</f>
        <v>13983.3</v>
      </c>
      <c r="G573" s="19"/>
      <c r="H573" s="19">
        <f t="shared" si="82"/>
        <v>13983.3</v>
      </c>
    </row>
    <row r="574" spans="1:8" ht="60">
      <c r="A574" s="25" t="s">
        <v>40</v>
      </c>
      <c r="B574" s="22" t="s">
        <v>514</v>
      </c>
      <c r="C574" s="10" t="s">
        <v>492</v>
      </c>
      <c r="D574" s="22" t="s">
        <v>41</v>
      </c>
      <c r="E574" s="9"/>
      <c r="F574" s="19">
        <f>SUM(F575:F577)</f>
        <v>13983.3</v>
      </c>
      <c r="G574" s="19"/>
      <c r="H574" s="19">
        <f t="shared" si="82"/>
        <v>13983.3</v>
      </c>
    </row>
    <row r="575" spans="1:8" ht="90">
      <c r="A575" s="17" t="s">
        <v>16</v>
      </c>
      <c r="B575" s="22" t="s">
        <v>514</v>
      </c>
      <c r="C575" s="10" t="s">
        <v>492</v>
      </c>
      <c r="D575" s="22" t="s">
        <v>41</v>
      </c>
      <c r="E575" s="9">
        <v>100</v>
      </c>
      <c r="F575" s="19">
        <v>12358.3</v>
      </c>
      <c r="G575" s="61"/>
      <c r="H575" s="19">
        <f t="shared" si="82"/>
        <v>12358.3</v>
      </c>
    </row>
    <row r="576" spans="1:8" ht="45">
      <c r="A576" s="17" t="s">
        <v>23</v>
      </c>
      <c r="B576" s="22" t="s">
        <v>514</v>
      </c>
      <c r="C576" s="10" t="s">
        <v>492</v>
      </c>
      <c r="D576" s="22" t="s">
        <v>41</v>
      </c>
      <c r="E576" s="9">
        <v>200</v>
      </c>
      <c r="F576" s="64">
        <v>1615</v>
      </c>
      <c r="G576" s="19"/>
      <c r="H576" s="19">
        <f t="shared" si="82"/>
        <v>1615</v>
      </c>
    </row>
    <row r="577" spans="1:8">
      <c r="A577" s="23" t="s">
        <v>24</v>
      </c>
      <c r="B577" s="22" t="s">
        <v>514</v>
      </c>
      <c r="C577" s="10" t="s">
        <v>492</v>
      </c>
      <c r="D577" s="22" t="s">
        <v>41</v>
      </c>
      <c r="E577" s="9">
        <v>800</v>
      </c>
      <c r="F577" s="19">
        <v>10</v>
      </c>
      <c r="G577" s="19"/>
      <c r="H577" s="19">
        <f t="shared" si="82"/>
        <v>10</v>
      </c>
    </row>
    <row r="578" spans="1:8">
      <c r="A578" s="17" t="s">
        <v>27</v>
      </c>
      <c r="B578" s="22" t="s">
        <v>514</v>
      </c>
      <c r="C578" s="10" t="s">
        <v>452</v>
      </c>
      <c r="D578" s="22"/>
      <c r="E578" s="9"/>
      <c r="F578" s="19">
        <v>31</v>
      </c>
      <c r="G578" s="19"/>
      <c r="H578" s="19">
        <f t="shared" si="82"/>
        <v>31</v>
      </c>
    </row>
    <row r="579" spans="1:8">
      <c r="A579" s="17" t="s">
        <v>12</v>
      </c>
      <c r="B579" s="22" t="s">
        <v>514</v>
      </c>
      <c r="C579" s="10" t="s">
        <v>452</v>
      </c>
      <c r="D579" s="22" t="s">
        <v>13</v>
      </c>
      <c r="E579" s="9"/>
      <c r="F579" s="19">
        <v>31</v>
      </c>
      <c r="G579" s="19"/>
      <c r="H579" s="19">
        <f t="shared" si="82"/>
        <v>31</v>
      </c>
    </row>
    <row r="580" spans="1:8" ht="45">
      <c r="A580" s="25" t="s">
        <v>50</v>
      </c>
      <c r="B580" s="22" t="s">
        <v>514</v>
      </c>
      <c r="C580" s="10" t="s">
        <v>452</v>
      </c>
      <c r="D580" s="22" t="s">
        <v>240</v>
      </c>
      <c r="E580" s="9"/>
      <c r="F580" s="19">
        <v>31</v>
      </c>
      <c r="G580" s="19"/>
      <c r="H580" s="19">
        <f t="shared" si="82"/>
        <v>31</v>
      </c>
    </row>
    <row r="581" spans="1:8" ht="45">
      <c r="A581" s="17" t="s">
        <v>66</v>
      </c>
      <c r="B581" s="22" t="s">
        <v>514</v>
      </c>
      <c r="C581" s="10" t="s">
        <v>452</v>
      </c>
      <c r="D581" s="22" t="s">
        <v>240</v>
      </c>
      <c r="E581" s="9">
        <v>600</v>
      </c>
      <c r="F581" s="19">
        <v>31</v>
      </c>
      <c r="G581" s="19"/>
      <c r="H581" s="19">
        <f t="shared" si="82"/>
        <v>31</v>
      </c>
    </row>
    <row r="582" spans="1:8">
      <c r="A582" s="23"/>
      <c r="B582" s="22"/>
      <c r="C582" s="10"/>
      <c r="D582" s="22"/>
      <c r="E582" s="22"/>
      <c r="F582" s="1"/>
      <c r="G582" s="19"/>
      <c r="H582" s="19"/>
    </row>
    <row r="583" spans="1:8">
      <c r="A583" s="17"/>
      <c r="B583" s="21"/>
      <c r="C583" s="10"/>
      <c r="D583" s="21"/>
      <c r="E583" s="9"/>
      <c r="F583" s="1"/>
      <c r="G583" s="19"/>
      <c r="H583" s="19"/>
    </row>
    <row r="584" spans="1:8">
      <c r="A584" s="17"/>
      <c r="B584" s="21"/>
      <c r="C584" s="10"/>
      <c r="D584" s="21"/>
      <c r="E584" s="9"/>
      <c r="F584" s="52">
        <f>SUM(F10+++F36+++F240+F257++F335++F372++F469++F508+F570)</f>
        <v>2783277.0999999996</v>
      </c>
      <c r="G584" s="52">
        <f>SUM(G10+++G36+++G240+G257++G335++G372++G469++G508+G570)</f>
        <v>1193359</v>
      </c>
      <c r="H584" s="52">
        <f>SUM(H10+++H36+++H240+H257++H335++H372++H469++H508+H570)</f>
        <v>3976636.1000000006</v>
      </c>
    </row>
    <row r="585" spans="1:8">
      <c r="A585" s="20" t="s">
        <v>448</v>
      </c>
      <c r="B585" s="9"/>
      <c r="C585" s="10"/>
      <c r="D585" s="9"/>
      <c r="E585" s="9"/>
      <c r="F585" s="52"/>
      <c r="G585" s="19"/>
      <c r="H585" s="19"/>
    </row>
    <row r="586" spans="1:8">
      <c r="A586" s="23"/>
      <c r="B586" s="9"/>
      <c r="C586" s="10"/>
      <c r="D586" s="9"/>
      <c r="E586" s="9"/>
      <c r="F586" s="1"/>
      <c r="G586" s="19"/>
      <c r="H586" s="19"/>
    </row>
    <row r="587" spans="1:8">
      <c r="A587" s="23"/>
      <c r="B587" s="9"/>
      <c r="C587" s="10"/>
      <c r="D587" s="9"/>
      <c r="E587" s="9"/>
      <c r="F587" s="1"/>
      <c r="G587" s="19"/>
      <c r="H587" s="19"/>
    </row>
    <row r="588" spans="1:8">
      <c r="A588" s="49"/>
      <c r="G588" s="19"/>
      <c r="H588" s="19"/>
    </row>
    <row r="589" spans="1:8">
      <c r="A589" s="49"/>
      <c r="G589" s="19"/>
      <c r="H589" s="19"/>
    </row>
    <row r="590" spans="1:8">
      <c r="A590" s="49"/>
      <c r="G590" s="19"/>
      <c r="H590" s="19"/>
    </row>
    <row r="591" spans="1:8">
      <c r="A591" s="49"/>
      <c r="G591" s="19"/>
      <c r="H591" s="19"/>
    </row>
    <row r="592" spans="1:8">
      <c r="A592" s="49"/>
      <c r="G592" s="19"/>
      <c r="H592" s="19"/>
    </row>
    <row r="593" spans="1:8">
      <c r="A593" s="49"/>
      <c r="G593" s="19"/>
      <c r="H593" s="19"/>
    </row>
    <row r="594" spans="1:8">
      <c r="A594" s="49"/>
      <c r="G594" s="19"/>
      <c r="H594" s="19"/>
    </row>
    <row r="595" spans="1:8">
      <c r="A595" s="49"/>
      <c r="G595" s="19"/>
      <c r="H595" s="19"/>
    </row>
    <row r="596" spans="1:8">
      <c r="A596" s="49"/>
      <c r="G596" s="19"/>
      <c r="H596" s="19"/>
    </row>
    <row r="597" spans="1:8">
      <c r="A597" s="49"/>
      <c r="G597" s="19"/>
      <c r="H597" s="19"/>
    </row>
    <row r="598" spans="1:8">
      <c r="A598" s="49"/>
      <c r="G598" s="19"/>
      <c r="H598" s="19"/>
    </row>
    <row r="599" spans="1:8">
      <c r="A599" s="49"/>
      <c r="G599" s="19"/>
      <c r="H599" s="19"/>
    </row>
    <row r="600" spans="1:8">
      <c r="A600" s="49"/>
      <c r="G600" s="19"/>
      <c r="H600" s="19"/>
    </row>
    <row r="601" spans="1:8">
      <c r="A601" s="49"/>
      <c r="G601" s="19"/>
      <c r="H601" s="19"/>
    </row>
    <row r="602" spans="1:8">
      <c r="A602" s="49"/>
      <c r="G602" s="19"/>
      <c r="H602" s="19"/>
    </row>
    <row r="603" spans="1:8">
      <c r="A603" s="49"/>
      <c r="G603" s="19"/>
      <c r="H603" s="19"/>
    </row>
    <row r="604" spans="1:8">
      <c r="A604" s="49"/>
      <c r="G604" s="19"/>
      <c r="H604" s="19"/>
    </row>
    <row r="605" spans="1:8">
      <c r="A605" s="49"/>
      <c r="G605" s="19"/>
      <c r="H605" s="19"/>
    </row>
    <row r="606" spans="1:8">
      <c r="A606" s="49"/>
      <c r="G606" s="19"/>
      <c r="H606" s="19"/>
    </row>
    <row r="607" spans="1:8">
      <c r="A607" s="49"/>
      <c r="G607" s="19"/>
      <c r="H607" s="19"/>
    </row>
    <row r="608" spans="1:8">
      <c r="A608" s="49"/>
      <c r="G608" s="19"/>
      <c r="H608" s="19"/>
    </row>
    <row r="609" spans="1:8">
      <c r="A609" s="49"/>
      <c r="G609" s="19"/>
      <c r="H609" s="19"/>
    </row>
    <row r="610" spans="1:8">
      <c r="A610" s="49"/>
      <c r="G610" s="19"/>
      <c r="H610" s="19"/>
    </row>
    <row r="611" spans="1:8">
      <c r="A611" s="49"/>
      <c r="G611" s="19"/>
      <c r="H611" s="19"/>
    </row>
    <row r="612" spans="1:8">
      <c r="A612" s="49"/>
      <c r="G612" s="19"/>
      <c r="H612" s="19"/>
    </row>
    <row r="613" spans="1:8">
      <c r="A613" s="49"/>
      <c r="G613" s="19"/>
      <c r="H613" s="19"/>
    </row>
    <row r="614" spans="1:8">
      <c r="A614" s="49"/>
      <c r="G614" s="19"/>
      <c r="H614" s="19"/>
    </row>
    <row r="615" spans="1:8">
      <c r="A615" s="49"/>
      <c r="G615" s="19"/>
      <c r="H615" s="19"/>
    </row>
    <row r="616" spans="1:8">
      <c r="A616" s="49"/>
      <c r="G616" s="19"/>
      <c r="H616" s="19"/>
    </row>
    <row r="617" spans="1:8">
      <c r="A617" s="49"/>
      <c r="G617" s="19"/>
      <c r="H617" s="19"/>
    </row>
    <row r="618" spans="1:8">
      <c r="A618" s="49"/>
      <c r="G618" s="19"/>
      <c r="H618" s="19"/>
    </row>
    <row r="619" spans="1:8">
      <c r="A619" s="49"/>
      <c r="G619" s="19"/>
      <c r="H619" s="19"/>
    </row>
    <row r="620" spans="1:8">
      <c r="A620" s="49"/>
      <c r="G620" s="19"/>
      <c r="H620" s="19"/>
    </row>
    <row r="621" spans="1:8">
      <c r="A621" s="49"/>
      <c r="G621" s="19"/>
      <c r="H621" s="19"/>
    </row>
    <row r="622" spans="1:8">
      <c r="A622" s="49"/>
      <c r="G622" s="19"/>
      <c r="H622" s="19"/>
    </row>
    <row r="623" spans="1:8">
      <c r="A623" s="49"/>
      <c r="G623" s="19"/>
      <c r="H623" s="19"/>
    </row>
    <row r="624" spans="1:8">
      <c r="A624" s="49"/>
      <c r="G624" s="19"/>
      <c r="H624" s="19"/>
    </row>
    <row r="625" spans="1:8">
      <c r="A625" s="49"/>
      <c r="G625" s="19"/>
      <c r="H625" s="19"/>
    </row>
    <row r="626" spans="1:8">
      <c r="A626" s="49"/>
      <c r="G626" s="19"/>
      <c r="H626" s="19"/>
    </row>
    <row r="627" spans="1:8">
      <c r="A627" s="49"/>
      <c r="G627" s="19"/>
      <c r="H627" s="19"/>
    </row>
    <row r="628" spans="1:8">
      <c r="A628" s="49"/>
      <c r="G628" s="19"/>
      <c r="H628" s="19"/>
    </row>
    <row r="629" spans="1:8">
      <c r="A629" s="49"/>
      <c r="G629" s="19"/>
      <c r="H629" s="19"/>
    </row>
    <row r="630" spans="1:8">
      <c r="A630" s="49"/>
      <c r="G630" s="19"/>
      <c r="H630" s="19"/>
    </row>
    <row r="631" spans="1:8">
      <c r="A631" s="49"/>
      <c r="G631" s="19"/>
      <c r="H631" s="19"/>
    </row>
    <row r="632" spans="1:8">
      <c r="A632" s="49"/>
      <c r="G632" s="19"/>
      <c r="H632" s="19"/>
    </row>
    <row r="633" spans="1:8">
      <c r="A633" s="49"/>
      <c r="G633" s="19"/>
      <c r="H633" s="19"/>
    </row>
    <row r="634" spans="1:8">
      <c r="A634" s="49"/>
      <c r="G634" s="19"/>
      <c r="H634" s="19"/>
    </row>
    <row r="635" spans="1:8">
      <c r="A635" s="49"/>
      <c r="G635" s="19"/>
      <c r="H635" s="19"/>
    </row>
    <row r="636" spans="1:8">
      <c r="A636" s="49"/>
      <c r="G636" s="19"/>
      <c r="H636" s="19"/>
    </row>
    <row r="637" spans="1:8">
      <c r="A637" s="49"/>
      <c r="G637" s="19"/>
      <c r="H637" s="19"/>
    </row>
    <row r="638" spans="1:8">
      <c r="A638" s="49"/>
      <c r="G638" s="19"/>
      <c r="H638" s="19"/>
    </row>
    <row r="639" spans="1:8">
      <c r="A639" s="49"/>
      <c r="G639" s="19"/>
      <c r="H639" s="19"/>
    </row>
    <row r="640" spans="1:8">
      <c r="A640" s="49"/>
      <c r="G640" s="19"/>
      <c r="H640" s="19"/>
    </row>
    <row r="641" spans="1:8">
      <c r="A641" s="49"/>
      <c r="G641" s="19"/>
      <c r="H641" s="19"/>
    </row>
    <row r="642" spans="1:8">
      <c r="A642" s="49"/>
      <c r="G642" s="19"/>
      <c r="H642" s="19"/>
    </row>
    <row r="643" spans="1:8">
      <c r="A643" s="49"/>
      <c r="G643" s="19"/>
      <c r="H643" s="19"/>
    </row>
    <row r="644" spans="1:8">
      <c r="A644" s="49"/>
      <c r="G644" s="19"/>
      <c r="H644" s="19"/>
    </row>
    <row r="645" spans="1:8">
      <c r="A645" s="49"/>
      <c r="G645" s="19"/>
      <c r="H645" s="19"/>
    </row>
    <row r="646" spans="1:8">
      <c r="A646" s="49"/>
      <c r="G646" s="19"/>
      <c r="H646" s="19"/>
    </row>
    <row r="647" spans="1:8">
      <c r="A647" s="49"/>
      <c r="G647" s="19"/>
      <c r="H647" s="19"/>
    </row>
    <row r="648" spans="1:8">
      <c r="A648" s="49"/>
      <c r="G648" s="19"/>
      <c r="H648" s="19"/>
    </row>
    <row r="649" spans="1:8">
      <c r="A649" s="49"/>
      <c r="G649" s="19"/>
      <c r="H649" s="19"/>
    </row>
    <row r="650" spans="1:8">
      <c r="A650" s="49"/>
      <c r="G650" s="19"/>
      <c r="H650" s="19"/>
    </row>
    <row r="651" spans="1:8">
      <c r="A651" s="49"/>
      <c r="G651" s="19"/>
      <c r="H651" s="19"/>
    </row>
    <row r="652" spans="1:8">
      <c r="A652" s="49"/>
      <c r="G652" s="19"/>
      <c r="H652" s="19"/>
    </row>
    <row r="653" spans="1:8">
      <c r="A653" s="49"/>
      <c r="G653" s="19"/>
      <c r="H653" s="19"/>
    </row>
    <row r="654" spans="1:8">
      <c r="A654" s="49"/>
      <c r="G654" s="19"/>
      <c r="H654" s="19"/>
    </row>
    <row r="655" spans="1:8">
      <c r="A655" s="49"/>
      <c r="G655" s="19"/>
      <c r="H655" s="19"/>
    </row>
    <row r="656" spans="1:8">
      <c r="A656" s="49"/>
      <c r="G656" s="19"/>
      <c r="H656" s="19"/>
    </row>
    <row r="657" spans="1:8">
      <c r="A657" s="49"/>
      <c r="G657" s="19"/>
      <c r="H657" s="19"/>
    </row>
    <row r="658" spans="1:8">
      <c r="A658" s="49"/>
      <c r="G658" s="19"/>
      <c r="H658" s="19"/>
    </row>
    <row r="659" spans="1:8">
      <c r="A659" s="49"/>
      <c r="G659" s="19"/>
      <c r="H659" s="19"/>
    </row>
    <row r="660" spans="1:8">
      <c r="A660" s="49"/>
      <c r="G660" s="19"/>
      <c r="H660" s="19"/>
    </row>
    <row r="661" spans="1:8">
      <c r="A661" s="49"/>
      <c r="G661" s="19"/>
      <c r="H661" s="19"/>
    </row>
    <row r="662" spans="1:8">
      <c r="A662" s="49"/>
      <c r="G662" s="19"/>
      <c r="H662" s="19"/>
    </row>
    <row r="663" spans="1:8">
      <c r="A663" s="49"/>
      <c r="G663" s="19"/>
      <c r="H663" s="19"/>
    </row>
    <row r="664" spans="1:8">
      <c r="A664" s="49"/>
      <c r="G664" s="19"/>
      <c r="H664" s="19"/>
    </row>
    <row r="665" spans="1:8">
      <c r="A665" s="49"/>
      <c r="G665" s="19"/>
      <c r="H665" s="19"/>
    </row>
    <row r="666" spans="1:8">
      <c r="A666" s="49"/>
      <c r="G666" s="19"/>
      <c r="H666" s="19"/>
    </row>
    <row r="667" spans="1:8">
      <c r="A667" s="49"/>
      <c r="G667" s="19"/>
      <c r="H667" s="19"/>
    </row>
    <row r="668" spans="1:8">
      <c r="A668" s="49"/>
      <c r="G668" s="19"/>
      <c r="H668" s="19"/>
    </row>
    <row r="669" spans="1:8">
      <c r="A669" s="49"/>
      <c r="G669" s="19"/>
      <c r="H669" s="19"/>
    </row>
    <row r="670" spans="1:8">
      <c r="A670" s="49"/>
      <c r="G670" s="19"/>
      <c r="H670" s="19"/>
    </row>
    <row r="671" spans="1:8">
      <c r="A671" s="49"/>
      <c r="G671" s="19"/>
      <c r="H671" s="19"/>
    </row>
    <row r="672" spans="1:8">
      <c r="A672" s="49"/>
      <c r="G672" s="19"/>
      <c r="H672" s="19"/>
    </row>
    <row r="673" spans="1:8">
      <c r="A673" s="49"/>
      <c r="G673" s="19"/>
      <c r="H673" s="19"/>
    </row>
    <row r="674" spans="1:8">
      <c r="A674" s="49"/>
      <c r="G674" s="19"/>
      <c r="H674" s="19"/>
    </row>
    <row r="675" spans="1:8">
      <c r="A675" s="50"/>
      <c r="G675" s="19"/>
      <c r="H675" s="19"/>
    </row>
    <row r="676" spans="1:8">
      <c r="A676" s="50"/>
      <c r="G676" s="19"/>
      <c r="H676" s="19"/>
    </row>
    <row r="677" spans="1:8">
      <c r="A677" s="50"/>
      <c r="G677" s="19"/>
      <c r="H677" s="19"/>
    </row>
    <row r="678" spans="1:8">
      <c r="A678" s="50"/>
      <c r="G678" s="19"/>
      <c r="H678" s="19"/>
    </row>
    <row r="679" spans="1:8">
      <c r="A679" s="50"/>
      <c r="G679" s="19"/>
      <c r="H679" s="19"/>
    </row>
    <row r="680" spans="1:8">
      <c r="A680" s="50"/>
      <c r="G680" s="19"/>
      <c r="H680" s="19"/>
    </row>
    <row r="681" spans="1:8">
      <c r="A681" s="50"/>
      <c r="G681" s="19"/>
      <c r="H681" s="19"/>
    </row>
    <row r="682" spans="1:8">
      <c r="A682" s="50"/>
      <c r="G682" s="19"/>
      <c r="H682" s="19"/>
    </row>
    <row r="683" spans="1:8">
      <c r="A683" s="50"/>
      <c r="G683" s="19"/>
      <c r="H683" s="19"/>
    </row>
    <row r="684" spans="1:8">
      <c r="A684" s="50"/>
      <c r="G684" s="19"/>
      <c r="H684" s="19"/>
    </row>
    <row r="685" spans="1:8">
      <c r="A685" s="50"/>
      <c r="G685" s="19"/>
      <c r="H685" s="19"/>
    </row>
    <row r="686" spans="1:8">
      <c r="A686" s="50"/>
      <c r="G686" s="19"/>
      <c r="H686" s="19"/>
    </row>
    <row r="687" spans="1:8">
      <c r="A687" s="50"/>
      <c r="G687" s="19"/>
      <c r="H687" s="19"/>
    </row>
    <row r="688" spans="1:8">
      <c r="A688" s="50"/>
      <c r="G688" s="19"/>
      <c r="H688" s="19"/>
    </row>
    <row r="689" spans="1:8">
      <c r="A689" s="50"/>
      <c r="G689" s="19"/>
      <c r="H689" s="19"/>
    </row>
    <row r="690" spans="1:8">
      <c r="A690" s="50"/>
      <c r="G690" s="19"/>
      <c r="H690" s="19"/>
    </row>
    <row r="691" spans="1:8">
      <c r="A691" s="50"/>
      <c r="G691" s="19"/>
      <c r="H691" s="19"/>
    </row>
    <row r="692" spans="1:8">
      <c r="A692" s="50"/>
      <c r="G692" s="19"/>
      <c r="H692" s="19"/>
    </row>
    <row r="693" spans="1:8">
      <c r="A693" s="50"/>
      <c r="G693" s="19"/>
      <c r="H693" s="19"/>
    </row>
    <row r="694" spans="1:8">
      <c r="A694" s="50"/>
      <c r="G694" s="19"/>
      <c r="H694" s="19"/>
    </row>
    <row r="695" spans="1:8">
      <c r="A695" s="50"/>
      <c r="G695" s="19"/>
      <c r="H695" s="19"/>
    </row>
    <row r="696" spans="1:8">
      <c r="A696" s="50"/>
      <c r="G696" s="19"/>
      <c r="H696" s="19"/>
    </row>
    <row r="697" spans="1:8">
      <c r="A697" s="50"/>
      <c r="G697" s="19"/>
      <c r="H697" s="19"/>
    </row>
    <row r="698" spans="1:8">
      <c r="A698" s="50"/>
      <c r="G698" s="19"/>
      <c r="H698" s="19"/>
    </row>
    <row r="699" spans="1:8">
      <c r="A699" s="50"/>
      <c r="G699" s="19"/>
      <c r="H699" s="19"/>
    </row>
    <row r="700" spans="1:8">
      <c r="A700" s="50"/>
      <c r="G700" s="19"/>
      <c r="H700" s="19"/>
    </row>
    <row r="701" spans="1:8">
      <c r="A701" s="50"/>
      <c r="G701" s="19"/>
      <c r="H701" s="19"/>
    </row>
    <row r="702" spans="1:8">
      <c r="A702" s="50"/>
      <c r="G702" s="19"/>
      <c r="H702" s="19"/>
    </row>
    <row r="703" spans="1:8">
      <c r="A703" s="50"/>
      <c r="G703" s="19"/>
      <c r="H703" s="19"/>
    </row>
    <row r="704" spans="1:8">
      <c r="A704" s="50"/>
      <c r="G704" s="19"/>
      <c r="H704" s="19"/>
    </row>
    <row r="705" spans="1:8">
      <c r="A705" s="50"/>
      <c r="G705" s="19"/>
      <c r="H705" s="19"/>
    </row>
    <row r="706" spans="1:8">
      <c r="A706" s="50"/>
      <c r="G706" s="19"/>
      <c r="H706" s="19"/>
    </row>
    <row r="707" spans="1:8">
      <c r="A707" s="50"/>
      <c r="G707" s="19"/>
      <c r="H707" s="19"/>
    </row>
    <row r="708" spans="1:8">
      <c r="A708" s="50"/>
      <c r="G708" s="19"/>
      <c r="H708" s="19"/>
    </row>
    <row r="709" spans="1:8">
      <c r="A709" s="50"/>
      <c r="G709" s="19"/>
      <c r="H709" s="19"/>
    </row>
    <row r="710" spans="1:8">
      <c r="A710" s="50"/>
      <c r="G710" s="19"/>
      <c r="H710" s="19"/>
    </row>
    <row r="711" spans="1:8">
      <c r="A711" s="50"/>
      <c r="G711" s="19"/>
      <c r="H711" s="19"/>
    </row>
    <row r="712" spans="1:8">
      <c r="A712" s="50"/>
      <c r="G712" s="19"/>
      <c r="H712" s="19"/>
    </row>
    <row r="713" spans="1:8">
      <c r="A713" s="50"/>
      <c r="G713" s="19"/>
      <c r="H713" s="19"/>
    </row>
    <row r="714" spans="1:8">
      <c r="A714" s="50"/>
      <c r="G714" s="19"/>
      <c r="H714" s="19"/>
    </row>
    <row r="715" spans="1:8">
      <c r="A715" s="50"/>
      <c r="G715" s="19"/>
      <c r="H715" s="19"/>
    </row>
    <row r="716" spans="1:8">
      <c r="A716" s="50"/>
      <c r="G716" s="19"/>
      <c r="H716" s="19"/>
    </row>
    <row r="717" spans="1:8">
      <c r="A717" s="50"/>
      <c r="G717" s="19"/>
      <c r="H717" s="19"/>
    </row>
    <row r="718" spans="1:8">
      <c r="A718" s="50"/>
      <c r="G718" s="19"/>
      <c r="H718" s="19"/>
    </row>
    <row r="719" spans="1:8">
      <c r="A719" s="50"/>
      <c r="G719" s="19"/>
      <c r="H719" s="19"/>
    </row>
    <row r="720" spans="1:8">
      <c r="A720" s="50"/>
      <c r="G720" s="19"/>
      <c r="H720" s="19"/>
    </row>
    <row r="721" spans="1:8">
      <c r="A721" s="50"/>
      <c r="G721" s="19"/>
      <c r="H721" s="19"/>
    </row>
    <row r="722" spans="1:8">
      <c r="A722" s="50"/>
      <c r="G722" s="19"/>
      <c r="H722" s="19"/>
    </row>
    <row r="723" spans="1:8">
      <c r="A723" s="50"/>
      <c r="G723" s="19"/>
      <c r="H723" s="19"/>
    </row>
    <row r="724" spans="1:8">
      <c r="A724" s="50"/>
      <c r="G724" s="19"/>
      <c r="H724" s="19"/>
    </row>
    <row r="725" spans="1:8">
      <c r="A725" s="50"/>
      <c r="G725" s="19"/>
      <c r="H725" s="19"/>
    </row>
    <row r="726" spans="1:8">
      <c r="A726" s="50"/>
      <c r="G726" s="19"/>
      <c r="H726" s="19"/>
    </row>
    <row r="727" spans="1:8">
      <c r="A727" s="50"/>
      <c r="G727" s="19"/>
      <c r="H727" s="19"/>
    </row>
    <row r="728" spans="1:8">
      <c r="A728" s="50"/>
      <c r="G728" s="19"/>
      <c r="H728" s="19"/>
    </row>
    <row r="729" spans="1:8">
      <c r="A729" s="50"/>
      <c r="G729" s="19"/>
      <c r="H729" s="19"/>
    </row>
    <row r="730" spans="1:8">
      <c r="A730" s="50"/>
      <c r="G730" s="19"/>
      <c r="H730" s="19"/>
    </row>
    <row r="731" spans="1:8">
      <c r="A731" s="50"/>
    </row>
    <row r="732" spans="1:8">
      <c r="A732" s="50"/>
    </row>
    <row r="733" spans="1:8">
      <c r="A733" s="50"/>
    </row>
    <row r="734" spans="1:8">
      <c r="A734" s="50"/>
    </row>
    <row r="735" spans="1:8">
      <c r="A735" s="50"/>
    </row>
    <row r="736" spans="1:8">
      <c r="A736" s="50"/>
    </row>
  </sheetData>
  <mergeCells count="1">
    <mergeCell ref="A5:F5"/>
  </mergeCells>
  <printOptions horizontalCentered="1"/>
  <pageMargins left="0" right="0" top="0" bottom="0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27"/>
  <sheetViews>
    <sheetView tabSelected="1" topLeftCell="A353" zoomScale="90" zoomScaleNormal="90" workbookViewId="0">
      <selection activeCell="M358" sqref="M358"/>
    </sheetView>
  </sheetViews>
  <sheetFormatPr defaultColWidth="9.140625" defaultRowHeight="15"/>
  <cols>
    <col min="1" max="1" width="44" style="94" customWidth="1"/>
    <col min="2" max="2" width="7.42578125" style="76" customWidth="1"/>
    <col min="3" max="3" width="7.85546875" style="76" customWidth="1"/>
    <col min="4" max="4" width="14" style="76" customWidth="1"/>
    <col min="5" max="5" width="7.140625" style="76" customWidth="1"/>
    <col min="6" max="6" width="15.42578125" style="13" customWidth="1"/>
    <col min="7" max="7" width="14.5703125" style="13" customWidth="1"/>
    <col min="8" max="16384" width="9.140625" style="1"/>
  </cols>
  <sheetData>
    <row r="1" spans="1:8">
      <c r="A1" s="2"/>
      <c r="B1" s="3"/>
      <c r="E1" s="4"/>
      <c r="G1" s="4" t="s">
        <v>563</v>
      </c>
    </row>
    <row r="2" spans="1:8">
      <c r="A2" s="2"/>
      <c r="B2" s="3"/>
      <c r="E2" s="5"/>
      <c r="G2" s="5" t="s">
        <v>0</v>
      </c>
    </row>
    <row r="3" spans="1:8">
      <c r="A3" s="2"/>
      <c r="B3" s="3"/>
      <c r="E3" s="5"/>
      <c r="G3" s="5" t="s">
        <v>1</v>
      </c>
    </row>
    <row r="4" spans="1:8">
      <c r="A4" s="2"/>
      <c r="B4" s="3"/>
      <c r="C4" s="6"/>
      <c r="D4" s="6"/>
      <c r="E4" s="7"/>
      <c r="G4" s="79"/>
    </row>
    <row r="5" spans="1:8" ht="12.75" customHeight="1">
      <c r="A5" s="2"/>
      <c r="B5" s="3"/>
      <c r="C5" s="6"/>
      <c r="D5" s="6"/>
      <c r="E5" s="7"/>
      <c r="G5" s="79"/>
    </row>
    <row r="6" spans="1:8" ht="39" customHeight="1">
      <c r="A6" s="96" t="s">
        <v>562</v>
      </c>
      <c r="B6" s="96"/>
      <c r="C6" s="96"/>
      <c r="D6" s="96"/>
      <c r="E6" s="96"/>
      <c r="F6" s="96"/>
      <c r="G6" s="96"/>
    </row>
    <row r="7" spans="1:8" ht="18.75">
      <c r="A7" s="93"/>
      <c r="B7" s="93"/>
      <c r="C7" s="93"/>
      <c r="D7" s="93"/>
      <c r="E7" s="93"/>
    </row>
    <row r="8" spans="1:8">
      <c r="A8" s="2"/>
      <c r="B8" s="9"/>
      <c r="C8" s="10"/>
      <c r="D8" s="11"/>
      <c r="E8" s="12"/>
      <c r="G8" s="13" t="s">
        <v>2</v>
      </c>
    </row>
    <row r="9" spans="1:8" ht="30">
      <c r="A9" s="95" t="s">
        <v>3</v>
      </c>
      <c r="B9" s="15" t="s">
        <v>4</v>
      </c>
      <c r="C9" s="15" t="s">
        <v>5</v>
      </c>
      <c r="D9" s="15" t="s">
        <v>6</v>
      </c>
      <c r="E9" s="16" t="s">
        <v>7</v>
      </c>
      <c r="F9" s="80">
        <v>2018</v>
      </c>
      <c r="G9" s="80">
        <v>2019</v>
      </c>
      <c r="H9" s="62"/>
    </row>
    <row r="10" spans="1:8">
      <c r="A10" s="17"/>
      <c r="B10" s="18"/>
      <c r="C10" s="10"/>
      <c r="D10" s="18"/>
      <c r="E10" s="9"/>
    </row>
    <row r="11" spans="1:8">
      <c r="A11" s="20" t="s">
        <v>9</v>
      </c>
      <c r="B11" s="21" t="s">
        <v>449</v>
      </c>
      <c r="C11" s="10"/>
      <c r="D11" s="21"/>
      <c r="E11" s="9"/>
      <c r="F11" s="77">
        <v>30921.4</v>
      </c>
      <c r="G11" s="77">
        <v>30921.4</v>
      </c>
    </row>
    <row r="12" spans="1:8">
      <c r="A12" s="17" t="s">
        <v>10</v>
      </c>
      <c r="B12" s="22" t="s">
        <v>449</v>
      </c>
      <c r="C12" s="10" t="s">
        <v>450</v>
      </c>
      <c r="D12" s="22"/>
      <c r="E12" s="9"/>
      <c r="F12" s="13">
        <v>30633.9</v>
      </c>
      <c r="G12" s="13">
        <v>30633.9</v>
      </c>
    </row>
    <row r="13" spans="1:8" ht="69" customHeight="1">
      <c r="A13" s="17" t="s">
        <v>11</v>
      </c>
      <c r="B13" s="22" t="s">
        <v>449</v>
      </c>
      <c r="C13" s="10" t="s">
        <v>451</v>
      </c>
      <c r="D13" s="22"/>
      <c r="E13" s="9"/>
      <c r="F13" s="13">
        <v>30404</v>
      </c>
      <c r="G13" s="13">
        <v>30404</v>
      </c>
    </row>
    <row r="14" spans="1:8">
      <c r="A14" s="17" t="s">
        <v>12</v>
      </c>
      <c r="B14" s="22" t="s">
        <v>449</v>
      </c>
      <c r="C14" s="10" t="s">
        <v>451</v>
      </c>
      <c r="D14" s="22" t="s">
        <v>13</v>
      </c>
      <c r="E14" s="9"/>
      <c r="F14" s="13">
        <v>30404</v>
      </c>
      <c r="G14" s="13">
        <v>30404</v>
      </c>
    </row>
    <row r="15" spans="1:8" ht="30">
      <c r="A15" s="17" t="s">
        <v>14</v>
      </c>
      <c r="B15" s="22" t="s">
        <v>449</v>
      </c>
      <c r="C15" s="10" t="s">
        <v>451</v>
      </c>
      <c r="D15" s="22" t="s">
        <v>15</v>
      </c>
      <c r="E15" s="9"/>
      <c r="F15" s="13">
        <v>2087.6</v>
      </c>
      <c r="G15" s="13">
        <v>2087.6</v>
      </c>
    </row>
    <row r="16" spans="1:8" ht="90">
      <c r="A16" s="17" t="s">
        <v>16</v>
      </c>
      <c r="B16" s="22" t="s">
        <v>449</v>
      </c>
      <c r="C16" s="10" t="s">
        <v>451</v>
      </c>
      <c r="D16" s="22" t="s">
        <v>15</v>
      </c>
      <c r="E16" s="9">
        <v>100</v>
      </c>
      <c r="F16" s="13">
        <v>2087.6</v>
      </c>
      <c r="G16" s="13">
        <v>2087.6</v>
      </c>
    </row>
    <row r="17" spans="1:7" ht="45">
      <c r="A17" s="17" t="s">
        <v>17</v>
      </c>
      <c r="B17" s="22" t="s">
        <v>449</v>
      </c>
      <c r="C17" s="10" t="s">
        <v>451</v>
      </c>
      <c r="D17" s="22" t="s">
        <v>18</v>
      </c>
      <c r="E17" s="9"/>
      <c r="F17" s="13">
        <v>1911.4</v>
      </c>
      <c r="G17" s="13">
        <v>1911.4</v>
      </c>
    </row>
    <row r="18" spans="1:7" ht="90">
      <c r="A18" s="17" t="s">
        <v>16</v>
      </c>
      <c r="B18" s="22" t="s">
        <v>449</v>
      </c>
      <c r="C18" s="10" t="s">
        <v>451</v>
      </c>
      <c r="D18" s="22" t="s">
        <v>18</v>
      </c>
      <c r="E18" s="9">
        <v>100</v>
      </c>
      <c r="F18" s="13">
        <v>1911.4</v>
      </c>
      <c r="G18" s="13">
        <v>1911.4</v>
      </c>
    </row>
    <row r="19" spans="1:7" ht="30">
      <c r="A19" s="17" t="s">
        <v>19</v>
      </c>
      <c r="B19" s="22" t="s">
        <v>449</v>
      </c>
      <c r="C19" s="10" t="s">
        <v>451</v>
      </c>
      <c r="D19" s="22" t="s">
        <v>20</v>
      </c>
      <c r="E19" s="9"/>
      <c r="F19" s="13">
        <v>1777</v>
      </c>
      <c r="G19" s="13">
        <v>1777</v>
      </c>
    </row>
    <row r="20" spans="1:7" ht="90">
      <c r="A20" s="17" t="s">
        <v>16</v>
      </c>
      <c r="B20" s="22" t="s">
        <v>449</v>
      </c>
      <c r="C20" s="10" t="s">
        <v>451</v>
      </c>
      <c r="D20" s="22" t="s">
        <v>20</v>
      </c>
      <c r="E20" s="9">
        <v>100</v>
      </c>
      <c r="F20" s="13">
        <v>1777</v>
      </c>
      <c r="G20" s="13">
        <v>1777</v>
      </c>
    </row>
    <row r="21" spans="1:7" ht="30">
      <c r="A21" s="23" t="s">
        <v>21</v>
      </c>
      <c r="B21" s="22" t="s">
        <v>449</v>
      </c>
      <c r="C21" s="10" t="s">
        <v>451</v>
      </c>
      <c r="D21" s="22" t="s">
        <v>22</v>
      </c>
      <c r="E21" s="9"/>
      <c r="F21" s="13">
        <v>14925.5</v>
      </c>
      <c r="G21" s="13">
        <v>14925.5</v>
      </c>
    </row>
    <row r="22" spans="1:7" ht="90">
      <c r="A22" s="17" t="s">
        <v>16</v>
      </c>
      <c r="B22" s="22" t="s">
        <v>449</v>
      </c>
      <c r="C22" s="10" t="s">
        <v>451</v>
      </c>
      <c r="D22" s="22" t="s">
        <v>22</v>
      </c>
      <c r="E22" s="9">
        <v>100</v>
      </c>
      <c r="F22" s="13">
        <v>12268.9</v>
      </c>
      <c r="G22" s="13">
        <v>12268.9</v>
      </c>
    </row>
    <row r="23" spans="1:7" ht="45">
      <c r="A23" s="17" t="s">
        <v>23</v>
      </c>
      <c r="B23" s="22" t="s">
        <v>449</v>
      </c>
      <c r="C23" s="10" t="s">
        <v>451</v>
      </c>
      <c r="D23" s="22" t="s">
        <v>22</v>
      </c>
      <c r="E23" s="9">
        <v>200</v>
      </c>
      <c r="F23" s="13">
        <v>2652.6</v>
      </c>
      <c r="G23" s="13">
        <v>2652.6</v>
      </c>
    </row>
    <row r="24" spans="1:7">
      <c r="A24" s="23" t="s">
        <v>24</v>
      </c>
      <c r="B24" s="22" t="s">
        <v>449</v>
      </c>
      <c r="C24" s="10" t="s">
        <v>451</v>
      </c>
      <c r="D24" s="22" t="s">
        <v>22</v>
      </c>
      <c r="E24" s="9">
        <v>800</v>
      </c>
      <c r="F24" s="13">
        <v>4</v>
      </c>
      <c r="G24" s="13">
        <v>4</v>
      </c>
    </row>
    <row r="25" spans="1:7" ht="30">
      <c r="A25" s="17" t="s">
        <v>25</v>
      </c>
      <c r="B25" s="22" t="s">
        <v>449</v>
      </c>
      <c r="C25" s="10" t="s">
        <v>451</v>
      </c>
      <c r="D25" s="22" t="s">
        <v>26</v>
      </c>
      <c r="E25" s="9"/>
      <c r="F25" s="13">
        <v>9702.5</v>
      </c>
      <c r="G25" s="13">
        <v>9702.5</v>
      </c>
    </row>
    <row r="26" spans="1:7" ht="90">
      <c r="A26" s="17" t="s">
        <v>16</v>
      </c>
      <c r="B26" s="22" t="s">
        <v>449</v>
      </c>
      <c r="C26" s="10" t="s">
        <v>451</v>
      </c>
      <c r="D26" s="22" t="s">
        <v>26</v>
      </c>
      <c r="E26" s="9">
        <v>100</v>
      </c>
      <c r="F26" s="13">
        <v>9702.5</v>
      </c>
      <c r="G26" s="13">
        <v>9702.5</v>
      </c>
    </row>
    <row r="27" spans="1:7">
      <c r="A27" s="17" t="s">
        <v>27</v>
      </c>
      <c r="B27" s="22" t="s">
        <v>449</v>
      </c>
      <c r="C27" s="10" t="s">
        <v>452</v>
      </c>
      <c r="D27" s="22"/>
      <c r="E27" s="9"/>
      <c r="F27" s="13">
        <v>229.9</v>
      </c>
      <c r="G27" s="13">
        <v>229.9</v>
      </c>
    </row>
    <row r="28" spans="1:7">
      <c r="A28" s="17" t="s">
        <v>12</v>
      </c>
      <c r="B28" s="22" t="s">
        <v>449</v>
      </c>
      <c r="C28" s="10" t="s">
        <v>452</v>
      </c>
      <c r="D28" s="22" t="s">
        <v>13</v>
      </c>
      <c r="E28" s="9"/>
      <c r="F28" s="13">
        <v>229.9</v>
      </c>
      <c r="G28" s="13">
        <v>229.9</v>
      </c>
    </row>
    <row r="29" spans="1:7" ht="45">
      <c r="A29" s="17" t="s">
        <v>28</v>
      </c>
      <c r="B29" s="22" t="s">
        <v>449</v>
      </c>
      <c r="C29" s="10" t="s">
        <v>452</v>
      </c>
      <c r="D29" s="22" t="s">
        <v>29</v>
      </c>
      <c r="E29" s="9"/>
      <c r="F29" s="13">
        <v>229.9</v>
      </c>
      <c r="G29" s="13">
        <v>229.9</v>
      </c>
    </row>
    <row r="30" spans="1:7" ht="30">
      <c r="A30" s="17" t="s">
        <v>30</v>
      </c>
      <c r="B30" s="22" t="s">
        <v>449</v>
      </c>
      <c r="C30" s="10" t="s">
        <v>452</v>
      </c>
      <c r="D30" s="22" t="s">
        <v>29</v>
      </c>
      <c r="E30" s="9">
        <v>300</v>
      </c>
      <c r="F30" s="13">
        <v>229.9</v>
      </c>
      <c r="G30" s="13">
        <v>229.9</v>
      </c>
    </row>
    <row r="31" spans="1:7">
      <c r="A31" s="17" t="s">
        <v>31</v>
      </c>
      <c r="B31" s="22" t="s">
        <v>449</v>
      </c>
      <c r="C31" s="10" t="s">
        <v>453</v>
      </c>
      <c r="D31" s="22"/>
      <c r="E31" s="9"/>
      <c r="F31" s="13">
        <v>287.5</v>
      </c>
      <c r="G31" s="13">
        <v>287.5</v>
      </c>
    </row>
    <row r="32" spans="1:7">
      <c r="A32" s="17" t="s">
        <v>32</v>
      </c>
      <c r="B32" s="22" t="s">
        <v>449</v>
      </c>
      <c r="C32" s="10">
        <v>1003</v>
      </c>
      <c r="D32" s="22"/>
      <c r="E32" s="9"/>
      <c r="F32" s="13">
        <v>287.5</v>
      </c>
      <c r="G32" s="13">
        <v>287.5</v>
      </c>
    </row>
    <row r="33" spans="1:7">
      <c r="A33" s="17" t="s">
        <v>12</v>
      </c>
      <c r="B33" s="22" t="s">
        <v>449</v>
      </c>
      <c r="C33" s="10" t="s">
        <v>454</v>
      </c>
      <c r="D33" s="22" t="s">
        <v>13</v>
      </c>
      <c r="E33" s="9"/>
      <c r="F33" s="13">
        <v>287.5</v>
      </c>
      <c r="G33" s="13">
        <v>287.5</v>
      </c>
    </row>
    <row r="34" spans="1:7" ht="45">
      <c r="A34" s="23" t="s">
        <v>33</v>
      </c>
      <c r="B34" s="22" t="s">
        <v>455</v>
      </c>
      <c r="C34" s="10" t="s">
        <v>454</v>
      </c>
      <c r="D34" s="22" t="s">
        <v>34</v>
      </c>
      <c r="E34" s="9"/>
      <c r="F34" s="13">
        <v>287.5</v>
      </c>
      <c r="G34" s="13">
        <v>287.5</v>
      </c>
    </row>
    <row r="35" spans="1:7" ht="30">
      <c r="A35" s="17" t="s">
        <v>30</v>
      </c>
      <c r="B35" s="22" t="s">
        <v>449</v>
      </c>
      <c r="C35" s="10" t="s">
        <v>454</v>
      </c>
      <c r="D35" s="22" t="s">
        <v>34</v>
      </c>
      <c r="E35" s="9">
        <v>300</v>
      </c>
      <c r="F35" s="13">
        <v>287.5</v>
      </c>
      <c r="G35" s="13">
        <v>287.5</v>
      </c>
    </row>
    <row r="36" spans="1:7">
      <c r="A36" s="17"/>
      <c r="B36" s="22"/>
      <c r="C36" s="10" t="s">
        <v>456</v>
      </c>
      <c r="D36" s="22"/>
      <c r="E36" s="9"/>
    </row>
    <row r="37" spans="1:7">
      <c r="A37" s="20" t="s">
        <v>35</v>
      </c>
      <c r="B37" s="21" t="s">
        <v>457</v>
      </c>
      <c r="C37" s="10" t="s">
        <v>456</v>
      </c>
      <c r="D37" s="21"/>
      <c r="E37" s="9"/>
      <c r="F37" s="77">
        <v>700707.89999999991</v>
      </c>
      <c r="G37" s="77">
        <v>749485.10000000009</v>
      </c>
    </row>
    <row r="38" spans="1:7">
      <c r="A38" s="17" t="s">
        <v>10</v>
      </c>
      <c r="B38" s="24" t="s">
        <v>457</v>
      </c>
      <c r="C38" s="10" t="s">
        <v>450</v>
      </c>
      <c r="D38" s="24"/>
      <c r="E38" s="9"/>
      <c r="F38" s="13">
        <v>272761.90000000002</v>
      </c>
      <c r="G38" s="13">
        <v>273046.40000000002</v>
      </c>
    </row>
    <row r="39" spans="1:7" ht="45">
      <c r="A39" s="17" t="s">
        <v>36</v>
      </c>
      <c r="B39" s="22" t="s">
        <v>457</v>
      </c>
      <c r="C39" s="10" t="s">
        <v>458</v>
      </c>
      <c r="D39" s="22"/>
      <c r="E39" s="9"/>
      <c r="F39" s="13">
        <v>2118.6999999999998</v>
      </c>
      <c r="G39" s="13">
        <v>2118.6999999999998</v>
      </c>
    </row>
    <row r="40" spans="1:7">
      <c r="A40" s="17" t="s">
        <v>12</v>
      </c>
      <c r="B40" s="22" t="s">
        <v>457</v>
      </c>
      <c r="C40" s="10" t="s">
        <v>458</v>
      </c>
      <c r="D40" s="22" t="s">
        <v>13</v>
      </c>
      <c r="E40" s="9"/>
      <c r="F40" s="13">
        <v>2118.6999999999998</v>
      </c>
      <c r="G40" s="13">
        <v>2118.6999999999998</v>
      </c>
    </row>
    <row r="41" spans="1:7">
      <c r="A41" s="17" t="s">
        <v>37</v>
      </c>
      <c r="B41" s="22" t="s">
        <v>457</v>
      </c>
      <c r="C41" s="10" t="s">
        <v>458</v>
      </c>
      <c r="D41" s="22" t="s">
        <v>38</v>
      </c>
      <c r="E41" s="9"/>
      <c r="F41" s="13">
        <v>2118.6999999999998</v>
      </c>
      <c r="G41" s="13">
        <v>2118.6999999999998</v>
      </c>
    </row>
    <row r="42" spans="1:7" ht="90">
      <c r="A42" s="17" t="s">
        <v>16</v>
      </c>
      <c r="B42" s="22" t="s">
        <v>457</v>
      </c>
      <c r="C42" s="10" t="s">
        <v>458</v>
      </c>
      <c r="D42" s="22" t="s">
        <v>38</v>
      </c>
      <c r="E42" s="9">
        <v>100</v>
      </c>
      <c r="F42" s="13">
        <v>2118.6999999999998</v>
      </c>
      <c r="G42" s="13">
        <v>2118.6999999999998</v>
      </c>
    </row>
    <row r="43" spans="1:7" ht="75">
      <c r="A43" s="17" t="s">
        <v>39</v>
      </c>
      <c r="B43" s="22" t="s">
        <v>457</v>
      </c>
      <c r="C43" s="10" t="s">
        <v>459</v>
      </c>
      <c r="D43" s="22"/>
      <c r="E43" s="9"/>
      <c r="F43" s="13">
        <v>173610.9</v>
      </c>
      <c r="G43" s="13">
        <v>173610.9</v>
      </c>
    </row>
    <row r="44" spans="1:7">
      <c r="A44" s="17" t="s">
        <v>12</v>
      </c>
      <c r="B44" s="22" t="s">
        <v>457</v>
      </c>
      <c r="C44" s="10" t="s">
        <v>459</v>
      </c>
      <c r="D44" s="22" t="s">
        <v>13</v>
      </c>
      <c r="E44" s="9"/>
      <c r="F44" s="13">
        <v>168280.69999999998</v>
      </c>
      <c r="G44" s="13">
        <v>168280.69999999998</v>
      </c>
    </row>
    <row r="45" spans="1:7" ht="60">
      <c r="A45" s="25" t="s">
        <v>40</v>
      </c>
      <c r="B45" s="22" t="s">
        <v>457</v>
      </c>
      <c r="C45" s="10" t="s">
        <v>459</v>
      </c>
      <c r="D45" s="22" t="s">
        <v>41</v>
      </c>
      <c r="E45" s="9"/>
      <c r="F45" s="13">
        <v>168280.69999999998</v>
      </c>
      <c r="G45" s="13">
        <v>168280.69999999998</v>
      </c>
    </row>
    <row r="46" spans="1:7" ht="90">
      <c r="A46" s="17" t="s">
        <v>16</v>
      </c>
      <c r="B46" s="22" t="s">
        <v>457</v>
      </c>
      <c r="C46" s="10" t="s">
        <v>459</v>
      </c>
      <c r="D46" s="22" t="s">
        <v>41</v>
      </c>
      <c r="E46" s="9">
        <v>100</v>
      </c>
      <c r="F46" s="13">
        <v>152712.79999999999</v>
      </c>
      <c r="G46" s="13">
        <v>152712.79999999999</v>
      </c>
    </row>
    <row r="47" spans="1:7" ht="45">
      <c r="A47" s="17" t="s">
        <v>23</v>
      </c>
      <c r="B47" s="22" t="s">
        <v>457</v>
      </c>
      <c r="C47" s="10" t="s">
        <v>459</v>
      </c>
      <c r="D47" s="22" t="s">
        <v>41</v>
      </c>
      <c r="E47" s="9">
        <v>200</v>
      </c>
      <c r="F47" s="13">
        <v>15017.9</v>
      </c>
      <c r="G47" s="13">
        <v>15017.9</v>
      </c>
    </row>
    <row r="48" spans="1:7">
      <c r="A48" s="23" t="s">
        <v>24</v>
      </c>
      <c r="B48" s="22" t="s">
        <v>457</v>
      </c>
      <c r="C48" s="10" t="s">
        <v>459</v>
      </c>
      <c r="D48" s="22" t="s">
        <v>41</v>
      </c>
      <c r="E48" s="9">
        <v>800</v>
      </c>
      <c r="F48" s="13">
        <v>550</v>
      </c>
      <c r="G48" s="13">
        <v>550</v>
      </c>
    </row>
    <row r="49" spans="1:7" ht="30">
      <c r="A49" s="23" t="s">
        <v>42</v>
      </c>
      <c r="B49" s="26" t="s">
        <v>457</v>
      </c>
      <c r="C49" s="26" t="s">
        <v>459</v>
      </c>
      <c r="D49" s="26" t="s">
        <v>43</v>
      </c>
      <c r="E49" s="10"/>
      <c r="F49" s="13">
        <v>5330.2</v>
      </c>
      <c r="G49" s="13">
        <v>5330.2</v>
      </c>
    </row>
    <row r="50" spans="1:7" ht="248.25" customHeight="1">
      <c r="A50" s="17" t="s">
        <v>44</v>
      </c>
      <c r="B50" s="22" t="s">
        <v>457</v>
      </c>
      <c r="C50" s="10" t="s">
        <v>459</v>
      </c>
      <c r="D50" s="22" t="s">
        <v>45</v>
      </c>
      <c r="E50" s="22"/>
      <c r="F50" s="13">
        <v>2118.9</v>
      </c>
      <c r="G50" s="13">
        <v>2118.9</v>
      </c>
    </row>
    <row r="51" spans="1:7" ht="90">
      <c r="A51" s="17" t="s">
        <v>16</v>
      </c>
      <c r="B51" s="22" t="s">
        <v>457</v>
      </c>
      <c r="C51" s="10" t="s">
        <v>459</v>
      </c>
      <c r="D51" s="22" t="s">
        <v>45</v>
      </c>
      <c r="E51" s="22" t="s">
        <v>460</v>
      </c>
      <c r="F51" s="13">
        <v>1952.1</v>
      </c>
      <c r="G51" s="13">
        <v>1952.1</v>
      </c>
    </row>
    <row r="52" spans="1:7" ht="45">
      <c r="A52" s="17" t="s">
        <v>23</v>
      </c>
      <c r="B52" s="22" t="s">
        <v>457</v>
      </c>
      <c r="C52" s="10" t="s">
        <v>459</v>
      </c>
      <c r="D52" s="22" t="s">
        <v>45</v>
      </c>
      <c r="E52" s="22" t="s">
        <v>461</v>
      </c>
      <c r="F52" s="13">
        <v>166.8</v>
      </c>
      <c r="G52" s="13">
        <v>166.8</v>
      </c>
    </row>
    <row r="53" spans="1:7" ht="195">
      <c r="A53" s="27" t="s">
        <v>46</v>
      </c>
      <c r="B53" s="22" t="s">
        <v>462</v>
      </c>
      <c r="C53" s="10" t="s">
        <v>459</v>
      </c>
      <c r="D53" s="28" t="s">
        <v>47</v>
      </c>
      <c r="E53" s="29"/>
      <c r="F53" s="13">
        <v>1622.1</v>
      </c>
      <c r="G53" s="13">
        <v>1622.1</v>
      </c>
    </row>
    <row r="54" spans="1:7" ht="90">
      <c r="A54" s="17" t="s">
        <v>16</v>
      </c>
      <c r="B54" s="22" t="s">
        <v>462</v>
      </c>
      <c r="C54" s="10" t="s">
        <v>459</v>
      </c>
      <c r="D54" s="28" t="s">
        <v>47</v>
      </c>
      <c r="E54" s="29">
        <v>100</v>
      </c>
      <c r="F54" s="13">
        <v>1464</v>
      </c>
      <c r="G54" s="13">
        <v>1464</v>
      </c>
    </row>
    <row r="55" spans="1:7" ht="45">
      <c r="A55" s="17" t="s">
        <v>23</v>
      </c>
      <c r="B55" s="22" t="s">
        <v>457</v>
      </c>
      <c r="C55" s="10" t="s">
        <v>459</v>
      </c>
      <c r="D55" s="28" t="s">
        <v>47</v>
      </c>
      <c r="E55" s="29">
        <v>200</v>
      </c>
      <c r="F55" s="13">
        <v>158.1</v>
      </c>
      <c r="G55" s="13">
        <v>158.1</v>
      </c>
    </row>
    <row r="56" spans="1:7" ht="120">
      <c r="A56" s="27" t="s">
        <v>48</v>
      </c>
      <c r="B56" s="22" t="s">
        <v>457</v>
      </c>
      <c r="C56" s="10" t="s">
        <v>459</v>
      </c>
      <c r="D56" s="28" t="s">
        <v>49</v>
      </c>
      <c r="E56" s="29"/>
      <c r="F56" s="13">
        <v>1589.1999999999998</v>
      </c>
      <c r="G56" s="13">
        <v>1589.1999999999998</v>
      </c>
    </row>
    <row r="57" spans="1:7" ht="90">
      <c r="A57" s="17" t="s">
        <v>16</v>
      </c>
      <c r="B57" s="22" t="s">
        <v>457</v>
      </c>
      <c r="C57" s="10" t="s">
        <v>459</v>
      </c>
      <c r="D57" s="28" t="s">
        <v>49</v>
      </c>
      <c r="E57" s="29">
        <v>100</v>
      </c>
      <c r="F57" s="13">
        <v>1464.1</v>
      </c>
      <c r="G57" s="13">
        <v>1464.1</v>
      </c>
    </row>
    <row r="58" spans="1:7" ht="45">
      <c r="A58" s="17" t="s">
        <v>23</v>
      </c>
      <c r="B58" s="22" t="s">
        <v>457</v>
      </c>
      <c r="C58" s="10" t="s">
        <v>459</v>
      </c>
      <c r="D58" s="28" t="s">
        <v>49</v>
      </c>
      <c r="E58" s="29">
        <v>200</v>
      </c>
      <c r="F58" s="13">
        <v>125.1</v>
      </c>
      <c r="G58" s="13">
        <v>125.1</v>
      </c>
    </row>
    <row r="59" spans="1:7">
      <c r="A59" s="17" t="s">
        <v>27</v>
      </c>
      <c r="B59" s="22" t="s">
        <v>457</v>
      </c>
      <c r="C59" s="10" t="s">
        <v>452</v>
      </c>
      <c r="D59" s="22"/>
      <c r="E59" s="29"/>
      <c r="F59" s="13">
        <v>97032.300000000017</v>
      </c>
      <c r="G59" s="13">
        <v>97316.800000000017</v>
      </c>
    </row>
    <row r="60" spans="1:7">
      <c r="A60" s="17" t="s">
        <v>12</v>
      </c>
      <c r="B60" s="22" t="s">
        <v>457</v>
      </c>
      <c r="C60" s="10" t="s">
        <v>452</v>
      </c>
      <c r="D60" s="22" t="s">
        <v>13</v>
      </c>
      <c r="E60" s="29"/>
      <c r="F60" s="13">
        <v>97032.300000000017</v>
      </c>
      <c r="G60" s="13">
        <v>97316.800000000017</v>
      </c>
    </row>
    <row r="61" spans="1:7" ht="30">
      <c r="A61" s="25" t="s">
        <v>50</v>
      </c>
      <c r="B61" s="22" t="s">
        <v>457</v>
      </c>
      <c r="C61" s="10" t="s">
        <v>452</v>
      </c>
      <c r="D61" s="22" t="s">
        <v>51</v>
      </c>
      <c r="E61" s="9"/>
      <c r="F61" s="13">
        <v>1474.8</v>
      </c>
      <c r="G61" s="13">
        <v>1474.8</v>
      </c>
    </row>
    <row r="62" spans="1:7" ht="60">
      <c r="A62" s="25" t="s">
        <v>52</v>
      </c>
      <c r="B62" s="22" t="s">
        <v>457</v>
      </c>
      <c r="C62" s="10" t="s">
        <v>452</v>
      </c>
      <c r="D62" s="22" t="s">
        <v>51</v>
      </c>
      <c r="E62" s="9">
        <v>600</v>
      </c>
      <c r="F62" s="13">
        <v>1474.8</v>
      </c>
      <c r="G62" s="13">
        <v>1474.8</v>
      </c>
    </row>
    <row r="63" spans="1:7" ht="45">
      <c r="A63" s="17" t="s">
        <v>28</v>
      </c>
      <c r="B63" s="22" t="s">
        <v>457</v>
      </c>
      <c r="C63" s="10" t="s">
        <v>452</v>
      </c>
      <c r="D63" s="22" t="s">
        <v>29</v>
      </c>
      <c r="E63" s="9"/>
      <c r="F63" s="13">
        <v>234.3</v>
      </c>
      <c r="G63" s="13">
        <v>234.3</v>
      </c>
    </row>
    <row r="64" spans="1:7" ht="30">
      <c r="A64" s="17" t="s">
        <v>30</v>
      </c>
      <c r="B64" s="22" t="s">
        <v>457</v>
      </c>
      <c r="C64" s="10" t="s">
        <v>452</v>
      </c>
      <c r="D64" s="22" t="s">
        <v>29</v>
      </c>
      <c r="E64" s="9">
        <v>300</v>
      </c>
      <c r="F64" s="13">
        <v>234.3</v>
      </c>
      <c r="G64" s="13">
        <v>234.3</v>
      </c>
    </row>
    <row r="65" spans="1:7" ht="45">
      <c r="A65" s="23" t="s">
        <v>53</v>
      </c>
      <c r="B65" s="22" t="s">
        <v>457</v>
      </c>
      <c r="C65" s="10" t="s">
        <v>452</v>
      </c>
      <c r="D65" s="22" t="s">
        <v>54</v>
      </c>
      <c r="E65" s="9"/>
      <c r="F65" s="13">
        <v>85523.200000000012</v>
      </c>
      <c r="G65" s="13">
        <v>85807.700000000012</v>
      </c>
    </row>
    <row r="66" spans="1:7" ht="90">
      <c r="A66" s="17" t="s">
        <v>16</v>
      </c>
      <c r="B66" s="22" t="s">
        <v>457</v>
      </c>
      <c r="C66" s="10" t="s">
        <v>452</v>
      </c>
      <c r="D66" s="22" t="s">
        <v>54</v>
      </c>
      <c r="E66" s="9">
        <v>100</v>
      </c>
      <c r="F66" s="13">
        <v>55185.7</v>
      </c>
      <c r="G66" s="13">
        <v>55185.7</v>
      </c>
    </row>
    <row r="67" spans="1:7" ht="45">
      <c r="A67" s="17" t="s">
        <v>23</v>
      </c>
      <c r="B67" s="22" t="s">
        <v>457</v>
      </c>
      <c r="C67" s="10" t="s">
        <v>452</v>
      </c>
      <c r="D67" s="22" t="s">
        <v>54</v>
      </c>
      <c r="E67" s="9">
        <v>200</v>
      </c>
      <c r="F67" s="13">
        <v>27664.400000000001</v>
      </c>
      <c r="G67" s="13">
        <v>27948.9</v>
      </c>
    </row>
    <row r="68" spans="1:7">
      <c r="A68" s="23" t="s">
        <v>24</v>
      </c>
      <c r="B68" s="22" t="s">
        <v>457</v>
      </c>
      <c r="C68" s="10" t="s">
        <v>452</v>
      </c>
      <c r="D68" s="22" t="s">
        <v>54</v>
      </c>
      <c r="E68" s="9">
        <v>800</v>
      </c>
      <c r="F68" s="13">
        <v>2673.1</v>
      </c>
      <c r="G68" s="13">
        <v>2673.1</v>
      </c>
    </row>
    <row r="69" spans="1:7" ht="30">
      <c r="A69" s="17" t="s">
        <v>55</v>
      </c>
      <c r="B69" s="22" t="s">
        <v>457</v>
      </c>
      <c r="C69" s="10" t="s">
        <v>452</v>
      </c>
      <c r="D69" s="22" t="s">
        <v>56</v>
      </c>
      <c r="E69" s="9"/>
      <c r="F69" s="13">
        <v>9800</v>
      </c>
      <c r="G69" s="13">
        <v>9800</v>
      </c>
    </row>
    <row r="70" spans="1:7">
      <c r="A70" s="23" t="s">
        <v>24</v>
      </c>
      <c r="B70" s="22" t="s">
        <v>457</v>
      </c>
      <c r="C70" s="10" t="s">
        <v>452</v>
      </c>
      <c r="D70" s="22" t="s">
        <v>56</v>
      </c>
      <c r="E70" s="9">
        <v>800</v>
      </c>
      <c r="F70" s="13">
        <v>9800</v>
      </c>
      <c r="G70" s="13">
        <v>9800</v>
      </c>
    </row>
    <row r="71" spans="1:7">
      <c r="A71" s="17" t="s">
        <v>67</v>
      </c>
      <c r="B71" s="22" t="s">
        <v>457</v>
      </c>
      <c r="C71" s="10" t="s">
        <v>463</v>
      </c>
      <c r="D71" s="22"/>
      <c r="E71" s="9"/>
      <c r="F71" s="13">
        <v>1160</v>
      </c>
      <c r="G71" s="13">
        <v>1160</v>
      </c>
    </row>
    <row r="72" spans="1:7">
      <c r="A72" s="17" t="s">
        <v>68</v>
      </c>
      <c r="B72" s="22" t="s">
        <v>457</v>
      </c>
      <c r="C72" s="10" t="s">
        <v>464</v>
      </c>
      <c r="D72" s="22"/>
      <c r="E72" s="9"/>
      <c r="F72" s="13">
        <v>1160</v>
      </c>
      <c r="G72" s="13">
        <v>1160</v>
      </c>
    </row>
    <row r="73" spans="1:7">
      <c r="A73" s="17" t="s">
        <v>12</v>
      </c>
      <c r="B73" s="22" t="s">
        <v>457</v>
      </c>
      <c r="C73" s="10" t="s">
        <v>464</v>
      </c>
      <c r="D73" s="22" t="s">
        <v>13</v>
      </c>
      <c r="E73" s="9"/>
      <c r="F73" s="13">
        <v>1160</v>
      </c>
      <c r="G73" s="13">
        <v>1160</v>
      </c>
    </row>
    <row r="74" spans="1:7">
      <c r="A74" s="17" t="s">
        <v>69</v>
      </c>
      <c r="B74" s="22" t="s">
        <v>457</v>
      </c>
      <c r="C74" s="10" t="s">
        <v>464</v>
      </c>
      <c r="D74" s="22" t="s">
        <v>70</v>
      </c>
      <c r="E74" s="9"/>
      <c r="F74" s="13">
        <v>500</v>
      </c>
      <c r="G74" s="13">
        <v>500</v>
      </c>
    </row>
    <row r="75" spans="1:7" ht="45">
      <c r="A75" s="17" t="s">
        <v>23</v>
      </c>
      <c r="B75" s="22" t="s">
        <v>457</v>
      </c>
      <c r="C75" s="10" t="s">
        <v>464</v>
      </c>
      <c r="D75" s="22" t="s">
        <v>70</v>
      </c>
      <c r="E75" s="9">
        <v>200</v>
      </c>
      <c r="F75" s="13">
        <v>500</v>
      </c>
      <c r="G75" s="13">
        <v>500</v>
      </c>
    </row>
    <row r="76" spans="1:7">
      <c r="A76" s="17" t="s">
        <v>71</v>
      </c>
      <c r="B76" s="22" t="s">
        <v>457</v>
      </c>
      <c r="C76" s="10" t="s">
        <v>464</v>
      </c>
      <c r="D76" s="22" t="s">
        <v>72</v>
      </c>
      <c r="E76" s="9"/>
      <c r="F76" s="13">
        <v>660</v>
      </c>
      <c r="G76" s="13">
        <v>660</v>
      </c>
    </row>
    <row r="77" spans="1:7" ht="45">
      <c r="A77" s="17" t="s">
        <v>23</v>
      </c>
      <c r="B77" s="22" t="s">
        <v>457</v>
      </c>
      <c r="C77" s="10" t="s">
        <v>464</v>
      </c>
      <c r="D77" s="22" t="s">
        <v>72</v>
      </c>
      <c r="E77" s="9">
        <v>200</v>
      </c>
      <c r="F77" s="13">
        <v>650</v>
      </c>
      <c r="G77" s="13">
        <v>650</v>
      </c>
    </row>
    <row r="78" spans="1:7" ht="30">
      <c r="A78" s="17" t="s">
        <v>30</v>
      </c>
      <c r="B78" s="22" t="s">
        <v>457</v>
      </c>
      <c r="C78" s="10" t="s">
        <v>464</v>
      </c>
      <c r="D78" s="22" t="s">
        <v>72</v>
      </c>
      <c r="E78" s="9">
        <v>300</v>
      </c>
      <c r="F78" s="13">
        <v>10</v>
      </c>
      <c r="G78" s="13">
        <v>10</v>
      </c>
    </row>
    <row r="79" spans="1:7">
      <c r="A79" s="30" t="s">
        <v>73</v>
      </c>
      <c r="B79" s="31" t="s">
        <v>457</v>
      </c>
      <c r="C79" s="31" t="s">
        <v>465</v>
      </c>
      <c r="D79" s="31"/>
      <c r="E79" s="32"/>
      <c r="F79" s="13">
        <v>137983.6</v>
      </c>
      <c r="G79" s="13">
        <v>182087.9</v>
      </c>
    </row>
    <row r="80" spans="1:7">
      <c r="A80" s="30" t="s">
        <v>74</v>
      </c>
      <c r="B80" s="31" t="s">
        <v>457</v>
      </c>
      <c r="C80" s="31" t="s">
        <v>466</v>
      </c>
      <c r="D80" s="31"/>
      <c r="E80" s="32"/>
      <c r="F80" s="13">
        <v>0</v>
      </c>
      <c r="G80" s="13">
        <v>0</v>
      </c>
    </row>
    <row r="81" spans="1:7">
      <c r="A81" s="30" t="s">
        <v>82</v>
      </c>
      <c r="B81" s="31" t="s">
        <v>457</v>
      </c>
      <c r="C81" s="31" t="s">
        <v>467</v>
      </c>
      <c r="D81" s="35"/>
      <c r="E81" s="32"/>
      <c r="F81" s="13">
        <v>45609.600000000006</v>
      </c>
      <c r="G81" s="13">
        <v>45613.899999999994</v>
      </c>
    </row>
    <row r="82" spans="1:7" ht="45">
      <c r="A82" s="30" t="s">
        <v>83</v>
      </c>
      <c r="B82" s="31" t="s">
        <v>457</v>
      </c>
      <c r="C82" s="31" t="s">
        <v>467</v>
      </c>
      <c r="D82" s="31" t="s">
        <v>84</v>
      </c>
      <c r="E82" s="32"/>
      <c r="F82" s="13">
        <v>45609.600000000006</v>
      </c>
      <c r="G82" s="13">
        <v>45613.899999999994</v>
      </c>
    </row>
    <row r="83" spans="1:7" ht="30">
      <c r="A83" s="30" t="s">
        <v>85</v>
      </c>
      <c r="B83" s="31" t="s">
        <v>457</v>
      </c>
      <c r="C83" s="31" t="s">
        <v>467</v>
      </c>
      <c r="D83" s="31" t="s">
        <v>86</v>
      </c>
      <c r="E83" s="32"/>
      <c r="F83" s="13">
        <v>45609.600000000006</v>
      </c>
      <c r="G83" s="13">
        <v>45613.899999999994</v>
      </c>
    </row>
    <row r="84" spans="1:7" ht="75">
      <c r="A84" s="30" t="s">
        <v>87</v>
      </c>
      <c r="B84" s="31" t="s">
        <v>457</v>
      </c>
      <c r="C84" s="31" t="s">
        <v>467</v>
      </c>
      <c r="D84" s="31" t="s">
        <v>88</v>
      </c>
      <c r="E84" s="32"/>
      <c r="F84" s="13">
        <v>45609.600000000006</v>
      </c>
      <c r="G84" s="13">
        <v>45613.899999999994</v>
      </c>
    </row>
    <row r="85" spans="1:7" ht="45">
      <c r="A85" s="33" t="s">
        <v>64</v>
      </c>
      <c r="B85" s="31" t="s">
        <v>457</v>
      </c>
      <c r="C85" s="31" t="s">
        <v>467</v>
      </c>
      <c r="D85" s="31" t="s">
        <v>89</v>
      </c>
      <c r="E85" s="32"/>
      <c r="F85" s="13">
        <v>4098.1000000000004</v>
      </c>
      <c r="G85" s="13">
        <v>4102.3999999999996</v>
      </c>
    </row>
    <row r="86" spans="1:7" ht="45">
      <c r="A86" s="33" t="s">
        <v>66</v>
      </c>
      <c r="B86" s="31" t="s">
        <v>457</v>
      </c>
      <c r="C86" s="31" t="s">
        <v>467</v>
      </c>
      <c r="D86" s="31" t="s">
        <v>89</v>
      </c>
      <c r="E86" s="32">
        <v>600</v>
      </c>
      <c r="F86" s="13">
        <v>4098.1000000000004</v>
      </c>
      <c r="G86" s="13">
        <v>4102.3999999999996</v>
      </c>
    </row>
    <row r="87" spans="1:7" ht="60">
      <c r="A87" s="30" t="s">
        <v>90</v>
      </c>
      <c r="B87" s="31" t="s">
        <v>457</v>
      </c>
      <c r="C87" s="31" t="s">
        <v>467</v>
      </c>
      <c r="D87" s="31" t="s">
        <v>91</v>
      </c>
      <c r="E87" s="32"/>
      <c r="F87" s="13">
        <v>31921.200000000001</v>
      </c>
      <c r="G87" s="13">
        <v>31921.200000000001</v>
      </c>
    </row>
    <row r="88" spans="1:7">
      <c r="A88" s="33" t="s">
        <v>24</v>
      </c>
      <c r="B88" s="31" t="s">
        <v>457</v>
      </c>
      <c r="C88" s="31" t="s">
        <v>467</v>
      </c>
      <c r="D88" s="31" t="s">
        <v>91</v>
      </c>
      <c r="E88" s="32">
        <v>800</v>
      </c>
      <c r="F88" s="13">
        <v>31921.200000000001</v>
      </c>
      <c r="G88" s="13">
        <v>31921.200000000001</v>
      </c>
    </row>
    <row r="89" spans="1:7" ht="135">
      <c r="A89" s="30" t="s">
        <v>92</v>
      </c>
      <c r="B89" s="31" t="s">
        <v>457</v>
      </c>
      <c r="C89" s="31" t="s">
        <v>467</v>
      </c>
      <c r="D89" s="31" t="s">
        <v>93</v>
      </c>
      <c r="E89" s="32"/>
      <c r="F89" s="13">
        <v>8490.2999999999993</v>
      </c>
      <c r="G89" s="13">
        <v>8490.2999999999993</v>
      </c>
    </row>
    <row r="90" spans="1:7">
      <c r="A90" s="33" t="s">
        <v>24</v>
      </c>
      <c r="B90" s="31" t="s">
        <v>457</v>
      </c>
      <c r="C90" s="31" t="s">
        <v>467</v>
      </c>
      <c r="D90" s="31" t="s">
        <v>93</v>
      </c>
      <c r="E90" s="32">
        <v>800</v>
      </c>
      <c r="F90" s="13">
        <v>8490.2999999999993</v>
      </c>
      <c r="G90" s="13">
        <v>8490.2999999999993</v>
      </c>
    </row>
    <row r="91" spans="1:7" ht="120">
      <c r="A91" s="36" t="s">
        <v>94</v>
      </c>
      <c r="B91" s="31" t="s">
        <v>457</v>
      </c>
      <c r="C91" s="31" t="s">
        <v>467</v>
      </c>
      <c r="D91" s="31" t="s">
        <v>95</v>
      </c>
      <c r="E91" s="32"/>
      <c r="F91" s="13">
        <v>1100</v>
      </c>
      <c r="G91" s="13">
        <v>1100</v>
      </c>
    </row>
    <row r="92" spans="1:7">
      <c r="A92" s="33" t="s">
        <v>24</v>
      </c>
      <c r="B92" s="31" t="s">
        <v>457</v>
      </c>
      <c r="C92" s="31" t="s">
        <v>467</v>
      </c>
      <c r="D92" s="31" t="s">
        <v>95</v>
      </c>
      <c r="E92" s="32">
        <v>800</v>
      </c>
      <c r="F92" s="13">
        <v>1100</v>
      </c>
      <c r="G92" s="13">
        <v>1100</v>
      </c>
    </row>
    <row r="93" spans="1:7">
      <c r="A93" s="30" t="s">
        <v>96</v>
      </c>
      <c r="B93" s="31" t="s">
        <v>457</v>
      </c>
      <c r="C93" s="31" t="s">
        <v>468</v>
      </c>
      <c r="D93" s="31"/>
      <c r="E93" s="32"/>
      <c r="F93" s="13">
        <v>85373.1</v>
      </c>
      <c r="G93" s="13">
        <v>129473.1</v>
      </c>
    </row>
    <row r="94" spans="1:7" ht="45">
      <c r="A94" s="30" t="s">
        <v>83</v>
      </c>
      <c r="B94" s="31" t="s">
        <v>457</v>
      </c>
      <c r="C94" s="31" t="s">
        <v>468</v>
      </c>
      <c r="D94" s="31" t="s">
        <v>84</v>
      </c>
      <c r="E94" s="32"/>
      <c r="F94" s="13">
        <v>84453.6</v>
      </c>
      <c r="G94" s="13">
        <v>128553.60000000001</v>
      </c>
    </row>
    <row r="95" spans="1:7" ht="60">
      <c r="A95" s="30" t="s">
        <v>97</v>
      </c>
      <c r="B95" s="31" t="s">
        <v>457</v>
      </c>
      <c r="C95" s="31" t="s">
        <v>468</v>
      </c>
      <c r="D95" s="31" t="s">
        <v>98</v>
      </c>
      <c r="E95" s="32"/>
      <c r="F95" s="13">
        <v>84453.6</v>
      </c>
      <c r="G95" s="13">
        <v>128553.60000000001</v>
      </c>
    </row>
    <row r="96" spans="1:7" ht="30">
      <c r="A96" s="33" t="s">
        <v>99</v>
      </c>
      <c r="B96" s="31" t="s">
        <v>457</v>
      </c>
      <c r="C96" s="31" t="s">
        <v>468</v>
      </c>
      <c r="D96" s="31" t="s">
        <v>100</v>
      </c>
      <c r="E96" s="32"/>
      <c r="F96" s="13">
        <v>84453.6</v>
      </c>
      <c r="G96" s="13">
        <v>128553.60000000001</v>
      </c>
    </row>
    <row r="97" spans="1:7" ht="60">
      <c r="A97" s="83" t="s">
        <v>543</v>
      </c>
      <c r="B97" s="31" t="s">
        <v>457</v>
      </c>
      <c r="C97" s="31" t="s">
        <v>468</v>
      </c>
      <c r="D97" s="32" t="s">
        <v>540</v>
      </c>
      <c r="E97" s="32"/>
      <c r="F97" s="13">
        <v>0</v>
      </c>
      <c r="G97" s="13">
        <v>7500</v>
      </c>
    </row>
    <row r="98" spans="1:7" ht="45">
      <c r="A98" s="33" t="s">
        <v>57</v>
      </c>
      <c r="B98" s="31" t="s">
        <v>457</v>
      </c>
      <c r="C98" s="31" t="s">
        <v>468</v>
      </c>
      <c r="D98" s="32" t="s">
        <v>540</v>
      </c>
      <c r="E98" s="32">
        <v>400</v>
      </c>
      <c r="G98" s="13">
        <v>7500</v>
      </c>
    </row>
    <row r="99" spans="1:7" ht="75">
      <c r="A99" s="33" t="s">
        <v>549</v>
      </c>
      <c r="B99" s="31" t="s">
        <v>457</v>
      </c>
      <c r="C99" s="31" t="s">
        <v>468</v>
      </c>
      <c r="D99" s="31" t="s">
        <v>101</v>
      </c>
      <c r="E99" s="32"/>
      <c r="F99" s="13">
        <v>3300</v>
      </c>
      <c r="G99" s="13">
        <v>3300</v>
      </c>
    </row>
    <row r="100" spans="1:7" ht="45">
      <c r="A100" s="33" t="s">
        <v>57</v>
      </c>
      <c r="B100" s="31" t="s">
        <v>457</v>
      </c>
      <c r="C100" s="31" t="s">
        <v>468</v>
      </c>
      <c r="D100" s="31" t="s">
        <v>101</v>
      </c>
      <c r="E100" s="32">
        <v>400</v>
      </c>
      <c r="F100" s="13">
        <v>3300</v>
      </c>
      <c r="G100" s="13">
        <v>3300</v>
      </c>
    </row>
    <row r="101" spans="1:7" ht="90">
      <c r="A101" s="33" t="s">
        <v>518</v>
      </c>
      <c r="B101" s="31" t="s">
        <v>457</v>
      </c>
      <c r="C101" s="31" t="s">
        <v>468</v>
      </c>
      <c r="D101" s="31" t="s">
        <v>102</v>
      </c>
      <c r="E101" s="32"/>
      <c r="F101" s="13">
        <v>3500</v>
      </c>
      <c r="G101" s="13">
        <v>3500</v>
      </c>
    </row>
    <row r="102" spans="1:7" ht="45">
      <c r="A102" s="33" t="s">
        <v>57</v>
      </c>
      <c r="B102" s="31" t="s">
        <v>457</v>
      </c>
      <c r="C102" s="31" t="s">
        <v>468</v>
      </c>
      <c r="D102" s="31" t="s">
        <v>102</v>
      </c>
      <c r="E102" s="32">
        <v>400</v>
      </c>
      <c r="F102" s="13">
        <v>3500</v>
      </c>
      <c r="G102" s="13">
        <v>3500</v>
      </c>
    </row>
    <row r="103" spans="1:7" ht="75">
      <c r="A103" s="33" t="s">
        <v>541</v>
      </c>
      <c r="B103" s="31" t="s">
        <v>457</v>
      </c>
      <c r="C103" s="31" t="s">
        <v>468</v>
      </c>
      <c r="D103" s="31" t="s">
        <v>542</v>
      </c>
      <c r="E103" s="32"/>
      <c r="F103" s="13">
        <v>0</v>
      </c>
      <c r="G103" s="13">
        <v>9000</v>
      </c>
    </row>
    <row r="104" spans="1:7" ht="45">
      <c r="A104" s="33" t="s">
        <v>57</v>
      </c>
      <c r="B104" s="31" t="s">
        <v>457</v>
      </c>
      <c r="C104" s="31" t="s">
        <v>468</v>
      </c>
      <c r="D104" s="31" t="s">
        <v>542</v>
      </c>
      <c r="E104" s="32">
        <v>400</v>
      </c>
      <c r="F104" s="13">
        <v>0</v>
      </c>
      <c r="G104" s="13">
        <v>9000</v>
      </c>
    </row>
    <row r="105" spans="1:7" ht="45">
      <c r="A105" s="33" t="s">
        <v>544</v>
      </c>
      <c r="B105" s="31" t="s">
        <v>457</v>
      </c>
      <c r="C105" s="31" t="s">
        <v>468</v>
      </c>
      <c r="D105" s="31" t="s">
        <v>545</v>
      </c>
      <c r="E105" s="32"/>
      <c r="F105" s="13">
        <v>60000</v>
      </c>
      <c r="G105" s="13">
        <v>50000</v>
      </c>
    </row>
    <row r="106" spans="1:7" ht="45">
      <c r="A106" s="17" t="s">
        <v>23</v>
      </c>
      <c r="B106" s="31" t="s">
        <v>457</v>
      </c>
      <c r="C106" s="31" t="s">
        <v>468</v>
      </c>
      <c r="D106" s="31" t="s">
        <v>545</v>
      </c>
      <c r="E106" s="32">
        <v>200</v>
      </c>
      <c r="F106" s="13">
        <v>60000</v>
      </c>
      <c r="G106" s="13">
        <v>50000</v>
      </c>
    </row>
    <row r="107" spans="1:7" ht="45">
      <c r="A107" s="83" t="s">
        <v>546</v>
      </c>
      <c r="B107" s="31" t="s">
        <v>457</v>
      </c>
      <c r="C107" s="31" t="s">
        <v>468</v>
      </c>
      <c r="D107" s="32" t="s">
        <v>547</v>
      </c>
      <c r="E107" s="32"/>
      <c r="F107" s="13">
        <v>0</v>
      </c>
      <c r="G107" s="13">
        <v>1000</v>
      </c>
    </row>
    <row r="108" spans="1:7" ht="45">
      <c r="A108" s="33" t="s">
        <v>57</v>
      </c>
      <c r="B108" s="31" t="s">
        <v>457</v>
      </c>
      <c r="C108" s="31" t="s">
        <v>468</v>
      </c>
      <c r="D108" s="32" t="s">
        <v>547</v>
      </c>
      <c r="E108" s="32">
        <v>400</v>
      </c>
      <c r="F108" s="13">
        <v>0</v>
      </c>
      <c r="G108" s="13">
        <v>1000</v>
      </c>
    </row>
    <row r="109" spans="1:7" ht="105">
      <c r="A109" s="33" t="s">
        <v>548</v>
      </c>
      <c r="B109" s="31" t="s">
        <v>457</v>
      </c>
      <c r="C109" s="31" t="s">
        <v>468</v>
      </c>
      <c r="D109" s="31" t="s">
        <v>550</v>
      </c>
      <c r="E109" s="32"/>
      <c r="F109" s="13">
        <v>8400</v>
      </c>
      <c r="G109" s="13">
        <v>45000</v>
      </c>
    </row>
    <row r="110" spans="1:7" ht="51" customHeight="1">
      <c r="A110" s="33" t="s">
        <v>57</v>
      </c>
      <c r="B110" s="31" t="s">
        <v>457</v>
      </c>
      <c r="C110" s="31" t="s">
        <v>468</v>
      </c>
      <c r="D110" s="31" t="s">
        <v>550</v>
      </c>
      <c r="E110" s="32">
        <v>400</v>
      </c>
      <c r="F110" s="13">
        <v>8400</v>
      </c>
      <c r="G110" s="13">
        <v>45000</v>
      </c>
    </row>
    <row r="111" spans="1:7" ht="30">
      <c r="A111" s="30" t="s">
        <v>105</v>
      </c>
      <c r="B111" s="31" t="s">
        <v>457</v>
      </c>
      <c r="C111" s="31" t="s">
        <v>468</v>
      </c>
      <c r="D111" s="31" t="s">
        <v>106</v>
      </c>
      <c r="E111" s="32"/>
      <c r="F111" s="13">
        <v>9253.6</v>
      </c>
      <c r="G111" s="13">
        <v>9253.6</v>
      </c>
    </row>
    <row r="112" spans="1:7" ht="45">
      <c r="A112" s="17" t="s">
        <v>23</v>
      </c>
      <c r="B112" s="31" t="s">
        <v>457</v>
      </c>
      <c r="C112" s="31" t="s">
        <v>468</v>
      </c>
      <c r="D112" s="31" t="s">
        <v>106</v>
      </c>
      <c r="E112" s="32">
        <v>200</v>
      </c>
      <c r="F112" s="13">
        <v>9253.6</v>
      </c>
      <c r="G112" s="13">
        <v>9253.6</v>
      </c>
    </row>
    <row r="113" spans="1:7" ht="99" customHeight="1">
      <c r="A113" s="33" t="s">
        <v>144</v>
      </c>
      <c r="B113" s="31" t="s">
        <v>457</v>
      </c>
      <c r="C113" s="31" t="s">
        <v>468</v>
      </c>
      <c r="D113" s="31" t="s">
        <v>145</v>
      </c>
      <c r="E113" s="32"/>
      <c r="F113" s="13">
        <v>919.5</v>
      </c>
      <c r="G113" s="13">
        <v>919.5</v>
      </c>
    </row>
    <row r="114" spans="1:7" ht="30">
      <c r="A114" s="33" t="s">
        <v>252</v>
      </c>
      <c r="B114" s="31" t="s">
        <v>457</v>
      </c>
      <c r="C114" s="31" t="s">
        <v>468</v>
      </c>
      <c r="D114" s="31" t="s">
        <v>253</v>
      </c>
      <c r="E114" s="32"/>
      <c r="F114" s="13">
        <v>919.5</v>
      </c>
      <c r="G114" s="13">
        <v>919.5</v>
      </c>
    </row>
    <row r="115" spans="1:7" ht="45">
      <c r="A115" s="30" t="s">
        <v>254</v>
      </c>
      <c r="B115" s="31" t="s">
        <v>457</v>
      </c>
      <c r="C115" s="31" t="s">
        <v>468</v>
      </c>
      <c r="D115" s="31" t="s">
        <v>255</v>
      </c>
      <c r="E115" s="32"/>
      <c r="F115" s="13">
        <v>919.5</v>
      </c>
      <c r="G115" s="13">
        <v>919.5</v>
      </c>
    </row>
    <row r="116" spans="1:7" ht="90">
      <c r="A116" s="33" t="s">
        <v>256</v>
      </c>
      <c r="B116" s="31" t="s">
        <v>457</v>
      </c>
      <c r="C116" s="31" t="s">
        <v>468</v>
      </c>
      <c r="D116" s="31" t="s">
        <v>257</v>
      </c>
      <c r="E116" s="32"/>
      <c r="F116" s="13">
        <v>919.5</v>
      </c>
      <c r="G116" s="13">
        <v>919.5</v>
      </c>
    </row>
    <row r="117" spans="1:7" ht="45">
      <c r="A117" s="17" t="s">
        <v>23</v>
      </c>
      <c r="B117" s="31" t="s">
        <v>457</v>
      </c>
      <c r="C117" s="31" t="s">
        <v>468</v>
      </c>
      <c r="D117" s="31" t="s">
        <v>257</v>
      </c>
      <c r="E117" s="32">
        <v>200</v>
      </c>
      <c r="F117" s="13">
        <v>919.5</v>
      </c>
      <c r="G117" s="13">
        <v>919.5</v>
      </c>
    </row>
    <row r="118" spans="1:7" ht="30">
      <c r="A118" s="30" t="s">
        <v>107</v>
      </c>
      <c r="B118" s="31" t="s">
        <v>457</v>
      </c>
      <c r="C118" s="31" t="s">
        <v>469</v>
      </c>
      <c r="D118" s="31"/>
      <c r="E118" s="32"/>
      <c r="F118" s="13">
        <v>7000.9</v>
      </c>
      <c r="G118" s="13">
        <v>7000.9</v>
      </c>
    </row>
    <row r="119" spans="1:7" ht="75">
      <c r="A119" s="30" t="s">
        <v>108</v>
      </c>
      <c r="B119" s="31" t="s">
        <v>457</v>
      </c>
      <c r="C119" s="31" t="s">
        <v>469</v>
      </c>
      <c r="D119" s="31" t="s">
        <v>109</v>
      </c>
      <c r="E119" s="32"/>
      <c r="F119" s="13">
        <v>5450.9</v>
      </c>
      <c r="G119" s="13">
        <v>5450.9</v>
      </c>
    </row>
    <row r="120" spans="1:7" ht="45">
      <c r="A120" s="30" t="s">
        <v>110</v>
      </c>
      <c r="B120" s="31" t="s">
        <v>457</v>
      </c>
      <c r="C120" s="31" t="s">
        <v>469</v>
      </c>
      <c r="D120" s="31" t="s">
        <v>111</v>
      </c>
      <c r="E120" s="32"/>
      <c r="F120" s="13">
        <v>1234.2</v>
      </c>
      <c r="G120" s="13">
        <v>1234.2</v>
      </c>
    </row>
    <row r="121" spans="1:7" ht="60">
      <c r="A121" s="30" t="s">
        <v>112</v>
      </c>
      <c r="B121" s="31" t="s">
        <v>457</v>
      </c>
      <c r="C121" s="31" t="s">
        <v>469</v>
      </c>
      <c r="D121" s="31" t="s">
        <v>113</v>
      </c>
      <c r="E121" s="32"/>
      <c r="F121" s="13">
        <v>1234.2</v>
      </c>
      <c r="G121" s="13">
        <v>1234.2</v>
      </c>
    </row>
    <row r="122" spans="1:7" ht="45">
      <c r="A122" s="17" t="s">
        <v>23</v>
      </c>
      <c r="B122" s="31" t="s">
        <v>457</v>
      </c>
      <c r="C122" s="31" t="s">
        <v>469</v>
      </c>
      <c r="D122" s="31" t="s">
        <v>113</v>
      </c>
      <c r="E122" s="32">
        <v>200</v>
      </c>
      <c r="F122" s="13">
        <v>1234.2</v>
      </c>
      <c r="G122" s="13">
        <v>1234.2</v>
      </c>
    </row>
    <row r="123" spans="1:7" ht="45">
      <c r="A123" s="33" t="s">
        <v>114</v>
      </c>
      <c r="B123" s="31" t="s">
        <v>457</v>
      </c>
      <c r="C123" s="31" t="s">
        <v>469</v>
      </c>
      <c r="D123" s="31" t="s">
        <v>115</v>
      </c>
      <c r="E123" s="32"/>
      <c r="F123" s="13">
        <v>4216.7</v>
      </c>
      <c r="G123" s="13">
        <v>4216.7</v>
      </c>
    </row>
    <row r="124" spans="1:7" ht="75">
      <c r="A124" s="33" t="s">
        <v>116</v>
      </c>
      <c r="B124" s="31" t="s">
        <v>457</v>
      </c>
      <c r="C124" s="31" t="s">
        <v>469</v>
      </c>
      <c r="D124" s="31" t="s">
        <v>117</v>
      </c>
      <c r="E124" s="32"/>
      <c r="F124" s="13">
        <v>133.9</v>
      </c>
      <c r="G124" s="13">
        <v>133.9</v>
      </c>
    </row>
    <row r="125" spans="1:7" ht="45">
      <c r="A125" s="17" t="s">
        <v>23</v>
      </c>
      <c r="B125" s="31" t="s">
        <v>457</v>
      </c>
      <c r="C125" s="31" t="s">
        <v>469</v>
      </c>
      <c r="D125" s="31" t="s">
        <v>117</v>
      </c>
      <c r="E125" s="32">
        <v>200</v>
      </c>
      <c r="F125" s="13">
        <v>133.9</v>
      </c>
      <c r="G125" s="13">
        <v>133.9</v>
      </c>
    </row>
    <row r="126" spans="1:7" ht="90">
      <c r="A126" s="33" t="s">
        <v>118</v>
      </c>
      <c r="B126" s="31" t="s">
        <v>457</v>
      </c>
      <c r="C126" s="31" t="s">
        <v>469</v>
      </c>
      <c r="D126" s="31" t="s">
        <v>119</v>
      </c>
      <c r="E126" s="32"/>
      <c r="F126" s="13">
        <v>4082.8</v>
      </c>
      <c r="G126" s="13">
        <v>4082.8</v>
      </c>
    </row>
    <row r="127" spans="1:7" ht="45">
      <c r="A127" s="17" t="s">
        <v>23</v>
      </c>
      <c r="B127" s="31" t="s">
        <v>457</v>
      </c>
      <c r="C127" s="31" t="s">
        <v>469</v>
      </c>
      <c r="D127" s="31" t="s">
        <v>119</v>
      </c>
      <c r="E127" s="32">
        <v>200</v>
      </c>
      <c r="F127" s="13">
        <v>4082.8</v>
      </c>
      <c r="G127" s="13">
        <v>4082.8</v>
      </c>
    </row>
    <row r="128" spans="1:7" ht="45">
      <c r="A128" s="30" t="s">
        <v>120</v>
      </c>
      <c r="B128" s="31" t="s">
        <v>457</v>
      </c>
      <c r="C128" s="31" t="s">
        <v>469</v>
      </c>
      <c r="D128" s="31" t="s">
        <v>121</v>
      </c>
      <c r="E128" s="32"/>
      <c r="F128" s="13">
        <v>1550</v>
      </c>
      <c r="G128" s="13">
        <v>1550</v>
      </c>
    </row>
    <row r="129" spans="1:7" ht="45">
      <c r="A129" s="33" t="s">
        <v>128</v>
      </c>
      <c r="B129" s="31" t="s">
        <v>457</v>
      </c>
      <c r="C129" s="31" t="s">
        <v>469</v>
      </c>
      <c r="D129" s="31" t="s">
        <v>129</v>
      </c>
      <c r="E129" s="32"/>
      <c r="F129" s="13">
        <v>1550</v>
      </c>
      <c r="G129" s="13">
        <v>1550</v>
      </c>
    </row>
    <row r="130" spans="1:7" ht="45">
      <c r="A130" s="33" t="s">
        <v>130</v>
      </c>
      <c r="B130" s="31" t="s">
        <v>457</v>
      </c>
      <c r="C130" s="31" t="s">
        <v>469</v>
      </c>
      <c r="D130" s="31" t="s">
        <v>131</v>
      </c>
      <c r="E130" s="32"/>
      <c r="F130" s="13">
        <v>1150</v>
      </c>
      <c r="G130" s="13">
        <v>1150</v>
      </c>
    </row>
    <row r="131" spans="1:7" ht="75">
      <c r="A131" s="33" t="s">
        <v>132</v>
      </c>
      <c r="B131" s="31" t="s">
        <v>457</v>
      </c>
      <c r="C131" s="31" t="s">
        <v>469</v>
      </c>
      <c r="D131" s="31" t="s">
        <v>133</v>
      </c>
      <c r="E131" s="32"/>
      <c r="F131" s="13">
        <v>450</v>
      </c>
      <c r="G131" s="13">
        <v>450</v>
      </c>
    </row>
    <row r="132" spans="1:7" ht="45">
      <c r="A132" s="17" t="s">
        <v>23</v>
      </c>
      <c r="B132" s="31" t="s">
        <v>457</v>
      </c>
      <c r="C132" s="31" t="s">
        <v>469</v>
      </c>
      <c r="D132" s="31" t="s">
        <v>133</v>
      </c>
      <c r="E132" s="32">
        <v>200</v>
      </c>
      <c r="F132" s="13">
        <v>450</v>
      </c>
      <c r="G132" s="13">
        <v>450</v>
      </c>
    </row>
    <row r="133" spans="1:7" ht="30">
      <c r="A133" s="33" t="s">
        <v>134</v>
      </c>
      <c r="B133" s="31" t="s">
        <v>457</v>
      </c>
      <c r="C133" s="31" t="s">
        <v>469</v>
      </c>
      <c r="D133" s="31" t="s">
        <v>135</v>
      </c>
      <c r="E133" s="32"/>
      <c r="F133" s="13">
        <v>300</v>
      </c>
      <c r="G133" s="13">
        <v>300</v>
      </c>
    </row>
    <row r="134" spans="1:7">
      <c r="A134" s="33" t="s">
        <v>24</v>
      </c>
      <c r="B134" s="31" t="s">
        <v>457</v>
      </c>
      <c r="C134" s="31" t="s">
        <v>469</v>
      </c>
      <c r="D134" s="31" t="s">
        <v>135</v>
      </c>
      <c r="E134" s="32">
        <v>800</v>
      </c>
      <c r="F134" s="13">
        <v>300</v>
      </c>
      <c r="G134" s="13">
        <v>300</v>
      </c>
    </row>
    <row r="135" spans="1:7" ht="105">
      <c r="A135" s="33" t="s">
        <v>136</v>
      </c>
      <c r="B135" s="31" t="s">
        <v>457</v>
      </c>
      <c r="C135" s="31" t="s">
        <v>469</v>
      </c>
      <c r="D135" s="31" t="s">
        <v>137</v>
      </c>
      <c r="E135" s="32"/>
      <c r="F135" s="13">
        <v>200</v>
      </c>
      <c r="G135" s="13">
        <v>200</v>
      </c>
    </row>
    <row r="136" spans="1:7">
      <c r="A136" s="33" t="s">
        <v>24</v>
      </c>
      <c r="B136" s="31" t="s">
        <v>457</v>
      </c>
      <c r="C136" s="31" t="s">
        <v>469</v>
      </c>
      <c r="D136" s="31" t="s">
        <v>137</v>
      </c>
      <c r="E136" s="32">
        <v>800</v>
      </c>
      <c r="F136" s="13">
        <v>200</v>
      </c>
      <c r="G136" s="13">
        <v>200</v>
      </c>
    </row>
    <row r="137" spans="1:7" ht="180">
      <c r="A137" s="33" t="s">
        <v>138</v>
      </c>
      <c r="B137" s="31" t="s">
        <v>457</v>
      </c>
      <c r="C137" s="31" t="s">
        <v>469</v>
      </c>
      <c r="D137" s="31" t="s">
        <v>139</v>
      </c>
      <c r="E137" s="32"/>
      <c r="F137" s="13">
        <v>100</v>
      </c>
      <c r="G137" s="13">
        <v>100</v>
      </c>
    </row>
    <row r="138" spans="1:7">
      <c r="A138" s="33" t="s">
        <v>24</v>
      </c>
      <c r="B138" s="31" t="s">
        <v>457</v>
      </c>
      <c r="C138" s="31" t="s">
        <v>469</v>
      </c>
      <c r="D138" s="31" t="s">
        <v>139</v>
      </c>
      <c r="E138" s="32">
        <v>800</v>
      </c>
      <c r="F138" s="13">
        <v>100</v>
      </c>
      <c r="G138" s="13">
        <v>100</v>
      </c>
    </row>
    <row r="139" spans="1:7" ht="135">
      <c r="A139" s="33" t="s">
        <v>140</v>
      </c>
      <c r="B139" s="31" t="s">
        <v>457</v>
      </c>
      <c r="C139" s="31" t="s">
        <v>469</v>
      </c>
      <c r="D139" s="31" t="s">
        <v>141</v>
      </c>
      <c r="E139" s="32"/>
      <c r="F139" s="13">
        <v>100</v>
      </c>
      <c r="G139" s="13">
        <v>100</v>
      </c>
    </row>
    <row r="140" spans="1:7">
      <c r="A140" s="33" t="s">
        <v>24</v>
      </c>
      <c r="B140" s="31" t="s">
        <v>457</v>
      </c>
      <c r="C140" s="31" t="s">
        <v>469</v>
      </c>
      <c r="D140" s="31" t="s">
        <v>141</v>
      </c>
      <c r="E140" s="32">
        <v>800</v>
      </c>
      <c r="F140" s="13">
        <v>100</v>
      </c>
      <c r="G140" s="13">
        <v>100</v>
      </c>
    </row>
    <row r="141" spans="1:7" ht="45">
      <c r="A141" s="33" t="s">
        <v>470</v>
      </c>
      <c r="B141" s="31" t="s">
        <v>457</v>
      </c>
      <c r="C141" s="31" t="s">
        <v>469</v>
      </c>
      <c r="D141" s="31" t="s">
        <v>471</v>
      </c>
      <c r="E141" s="32"/>
      <c r="F141" s="13">
        <v>400</v>
      </c>
      <c r="G141" s="13">
        <v>400</v>
      </c>
    </row>
    <row r="142" spans="1:7" ht="45">
      <c r="A142" s="33" t="s">
        <v>472</v>
      </c>
      <c r="B142" s="31" t="s">
        <v>457</v>
      </c>
      <c r="C142" s="31" t="s">
        <v>469</v>
      </c>
      <c r="D142" s="31" t="s">
        <v>473</v>
      </c>
      <c r="E142" s="32"/>
      <c r="F142" s="13">
        <v>200</v>
      </c>
      <c r="G142" s="13">
        <v>200</v>
      </c>
    </row>
    <row r="143" spans="1:7" ht="45">
      <c r="A143" s="33" t="s">
        <v>66</v>
      </c>
      <c r="B143" s="31" t="s">
        <v>457</v>
      </c>
      <c r="C143" s="31" t="s">
        <v>469</v>
      </c>
      <c r="D143" s="31" t="s">
        <v>473</v>
      </c>
      <c r="E143" s="32">
        <v>600</v>
      </c>
      <c r="F143" s="13">
        <v>200</v>
      </c>
      <c r="G143" s="13">
        <v>200</v>
      </c>
    </row>
    <row r="144" spans="1:7" ht="30">
      <c r="A144" s="33" t="s">
        <v>538</v>
      </c>
      <c r="B144" s="31" t="s">
        <v>457</v>
      </c>
      <c r="C144" s="31" t="s">
        <v>469</v>
      </c>
      <c r="D144" s="31" t="s">
        <v>539</v>
      </c>
      <c r="E144" s="32"/>
      <c r="F144" s="13">
        <v>200</v>
      </c>
      <c r="G144" s="13">
        <v>200</v>
      </c>
    </row>
    <row r="145" spans="1:7" ht="45">
      <c r="A145" s="33" t="s">
        <v>57</v>
      </c>
      <c r="B145" s="31" t="s">
        <v>457</v>
      </c>
      <c r="C145" s="31" t="s">
        <v>469</v>
      </c>
      <c r="D145" s="31" t="s">
        <v>539</v>
      </c>
      <c r="E145" s="32">
        <v>400</v>
      </c>
      <c r="F145" s="13">
        <v>200</v>
      </c>
      <c r="G145" s="13">
        <v>200</v>
      </c>
    </row>
    <row r="146" spans="1:7">
      <c r="A146" s="30" t="s">
        <v>142</v>
      </c>
      <c r="B146" s="31" t="s">
        <v>457</v>
      </c>
      <c r="C146" s="31" t="s">
        <v>474</v>
      </c>
      <c r="D146" s="31"/>
      <c r="E146" s="32"/>
      <c r="F146" s="13">
        <v>80380.899999999994</v>
      </c>
      <c r="G146" s="13">
        <v>84691.599999999991</v>
      </c>
    </row>
    <row r="147" spans="1:7">
      <c r="A147" s="30" t="s">
        <v>143</v>
      </c>
      <c r="B147" s="31" t="s">
        <v>457</v>
      </c>
      <c r="C147" s="31" t="s">
        <v>475</v>
      </c>
      <c r="D147" s="31"/>
      <c r="E147" s="32"/>
      <c r="F147" s="13">
        <v>2004.1999999999998</v>
      </c>
      <c r="G147" s="13">
        <v>2004.1999999999998</v>
      </c>
    </row>
    <row r="148" spans="1:7" ht="90">
      <c r="A148" s="30" t="s">
        <v>144</v>
      </c>
      <c r="B148" s="31" t="s">
        <v>457</v>
      </c>
      <c r="C148" s="31" t="s">
        <v>475</v>
      </c>
      <c r="D148" s="31" t="s">
        <v>145</v>
      </c>
      <c r="E148" s="32"/>
      <c r="F148" s="13">
        <v>2004.1999999999998</v>
      </c>
      <c r="G148" s="13">
        <v>2004.1999999999998</v>
      </c>
    </row>
    <row r="149" spans="1:7" ht="60">
      <c r="A149" s="30" t="s">
        <v>146</v>
      </c>
      <c r="B149" s="31" t="s">
        <v>457</v>
      </c>
      <c r="C149" s="31" t="s">
        <v>475</v>
      </c>
      <c r="D149" s="31" t="s">
        <v>147</v>
      </c>
      <c r="E149" s="32"/>
      <c r="F149" s="13">
        <v>262.10000000000002</v>
      </c>
      <c r="G149" s="13">
        <v>262.10000000000002</v>
      </c>
    </row>
    <row r="150" spans="1:7" ht="60">
      <c r="A150" s="30" t="s">
        <v>148</v>
      </c>
      <c r="B150" s="31" t="s">
        <v>457</v>
      </c>
      <c r="C150" s="31" t="s">
        <v>475</v>
      </c>
      <c r="D150" s="31" t="s">
        <v>149</v>
      </c>
      <c r="E150" s="32"/>
      <c r="F150" s="13">
        <v>262.10000000000002</v>
      </c>
      <c r="G150" s="13">
        <v>262.10000000000002</v>
      </c>
    </row>
    <row r="151" spans="1:7" ht="60">
      <c r="A151" s="33" t="s">
        <v>150</v>
      </c>
      <c r="B151" s="31" t="s">
        <v>457</v>
      </c>
      <c r="C151" s="31" t="s">
        <v>475</v>
      </c>
      <c r="D151" s="31" t="s">
        <v>151</v>
      </c>
      <c r="E151" s="32"/>
      <c r="F151" s="13">
        <v>262.10000000000002</v>
      </c>
      <c r="G151" s="13">
        <v>262.10000000000002</v>
      </c>
    </row>
    <row r="152" spans="1:7" ht="45">
      <c r="A152" s="17" t="s">
        <v>23</v>
      </c>
      <c r="B152" s="31" t="s">
        <v>457</v>
      </c>
      <c r="C152" s="31" t="s">
        <v>475</v>
      </c>
      <c r="D152" s="31" t="s">
        <v>151</v>
      </c>
      <c r="E152" s="32">
        <v>200</v>
      </c>
      <c r="F152" s="13">
        <v>262.10000000000002</v>
      </c>
      <c r="G152" s="13">
        <v>262.10000000000002</v>
      </c>
    </row>
    <row r="153" spans="1:7" ht="30">
      <c r="A153" s="33" t="s">
        <v>152</v>
      </c>
      <c r="B153" s="31" t="s">
        <v>457</v>
      </c>
      <c r="C153" s="31" t="s">
        <v>475</v>
      </c>
      <c r="D153" s="31" t="s">
        <v>153</v>
      </c>
      <c r="E153" s="32"/>
      <c r="F153" s="13">
        <v>1742.1</v>
      </c>
      <c r="G153" s="13">
        <v>1742.1</v>
      </c>
    </row>
    <row r="154" spans="1:7" ht="60">
      <c r="A154" s="33" t="s">
        <v>154</v>
      </c>
      <c r="B154" s="31" t="s">
        <v>457</v>
      </c>
      <c r="C154" s="31" t="s">
        <v>475</v>
      </c>
      <c r="D154" s="31" t="s">
        <v>155</v>
      </c>
      <c r="E154" s="32"/>
      <c r="F154" s="13">
        <v>1742.1</v>
      </c>
      <c r="G154" s="13">
        <v>1742.1</v>
      </c>
    </row>
    <row r="155" spans="1:7" ht="30">
      <c r="A155" s="33" t="s">
        <v>156</v>
      </c>
      <c r="B155" s="31" t="s">
        <v>457</v>
      </c>
      <c r="C155" s="31" t="s">
        <v>475</v>
      </c>
      <c r="D155" s="31" t="s">
        <v>157</v>
      </c>
      <c r="E155" s="32"/>
      <c r="F155" s="13">
        <v>1742.1</v>
      </c>
      <c r="G155" s="13">
        <v>1742.1</v>
      </c>
    </row>
    <row r="156" spans="1:7" ht="45">
      <c r="A156" s="17" t="s">
        <v>23</v>
      </c>
      <c r="B156" s="31" t="s">
        <v>457</v>
      </c>
      <c r="C156" s="31" t="s">
        <v>475</v>
      </c>
      <c r="D156" s="31" t="s">
        <v>157</v>
      </c>
      <c r="E156" s="32">
        <v>200</v>
      </c>
      <c r="F156" s="13">
        <v>1742.1</v>
      </c>
      <c r="G156" s="13">
        <v>1742.1</v>
      </c>
    </row>
    <row r="157" spans="1:7">
      <c r="A157" s="30" t="s">
        <v>167</v>
      </c>
      <c r="B157" s="31" t="s">
        <v>457</v>
      </c>
      <c r="C157" s="31" t="s">
        <v>476</v>
      </c>
      <c r="D157" s="31"/>
      <c r="E157" s="32"/>
      <c r="F157" s="13">
        <v>7800</v>
      </c>
      <c r="G157" s="13">
        <v>12100</v>
      </c>
    </row>
    <row r="158" spans="1:7" ht="90">
      <c r="A158" s="34" t="s">
        <v>168</v>
      </c>
      <c r="B158" s="31" t="s">
        <v>457</v>
      </c>
      <c r="C158" s="31" t="s">
        <v>476</v>
      </c>
      <c r="D158" s="31" t="s">
        <v>145</v>
      </c>
      <c r="E158" s="32"/>
      <c r="F158" s="13">
        <v>7800</v>
      </c>
      <c r="G158" s="13">
        <v>12100</v>
      </c>
    </row>
    <row r="159" spans="1:7" ht="60">
      <c r="A159" s="34" t="s">
        <v>146</v>
      </c>
      <c r="B159" s="31" t="s">
        <v>457</v>
      </c>
      <c r="C159" s="31" t="s">
        <v>476</v>
      </c>
      <c r="D159" s="31" t="s">
        <v>147</v>
      </c>
      <c r="E159" s="32"/>
      <c r="F159" s="13">
        <v>7800</v>
      </c>
      <c r="G159" s="13">
        <v>12100</v>
      </c>
    </row>
    <row r="160" spans="1:7" ht="45">
      <c r="A160" s="34" t="s">
        <v>169</v>
      </c>
      <c r="B160" s="31" t="s">
        <v>457</v>
      </c>
      <c r="C160" s="31" t="s">
        <v>476</v>
      </c>
      <c r="D160" s="31" t="s">
        <v>170</v>
      </c>
      <c r="E160" s="32"/>
      <c r="F160" s="13">
        <v>7800</v>
      </c>
      <c r="G160" s="13">
        <v>12100</v>
      </c>
    </row>
    <row r="161" spans="1:7" ht="45">
      <c r="A161" s="30" t="s">
        <v>531</v>
      </c>
      <c r="B161" s="31" t="s">
        <v>457</v>
      </c>
      <c r="C161" s="31" t="s">
        <v>476</v>
      </c>
      <c r="D161" s="31" t="s">
        <v>532</v>
      </c>
      <c r="E161" s="32"/>
      <c r="F161" s="13">
        <v>7000</v>
      </c>
      <c r="G161" s="13">
        <v>7000</v>
      </c>
    </row>
    <row r="162" spans="1:7" ht="45">
      <c r="A162" s="33" t="s">
        <v>57</v>
      </c>
      <c r="B162" s="31" t="s">
        <v>457</v>
      </c>
      <c r="C162" s="31" t="s">
        <v>476</v>
      </c>
      <c r="D162" s="31" t="s">
        <v>532</v>
      </c>
      <c r="E162" s="32">
        <v>400</v>
      </c>
      <c r="F162" s="13">
        <v>7000</v>
      </c>
      <c r="G162" s="13">
        <v>7000</v>
      </c>
    </row>
    <row r="163" spans="1:7" ht="45">
      <c r="A163" s="33" t="s">
        <v>534</v>
      </c>
      <c r="B163" s="31" t="s">
        <v>457</v>
      </c>
      <c r="C163" s="31" t="s">
        <v>476</v>
      </c>
      <c r="D163" s="31" t="s">
        <v>533</v>
      </c>
      <c r="E163" s="32"/>
      <c r="F163" s="13">
        <v>100</v>
      </c>
      <c r="G163" s="13">
        <v>0</v>
      </c>
    </row>
    <row r="164" spans="1:7" ht="45">
      <c r="A164" s="33" t="s">
        <v>57</v>
      </c>
      <c r="B164" s="31" t="s">
        <v>457</v>
      </c>
      <c r="C164" s="31" t="s">
        <v>476</v>
      </c>
      <c r="D164" s="31" t="s">
        <v>533</v>
      </c>
      <c r="E164" s="32">
        <v>400</v>
      </c>
      <c r="F164" s="13">
        <v>100</v>
      </c>
    </row>
    <row r="165" spans="1:7" ht="90">
      <c r="A165" s="33" t="s">
        <v>477</v>
      </c>
      <c r="B165" s="31" t="s">
        <v>457</v>
      </c>
      <c r="C165" s="31" t="s">
        <v>476</v>
      </c>
      <c r="D165" s="31" t="s">
        <v>478</v>
      </c>
      <c r="E165" s="32"/>
      <c r="F165" s="13">
        <v>100</v>
      </c>
      <c r="G165" s="13">
        <v>100</v>
      </c>
    </row>
    <row r="166" spans="1:7" ht="45">
      <c r="A166" s="33" t="s">
        <v>57</v>
      </c>
      <c r="B166" s="31" t="s">
        <v>457</v>
      </c>
      <c r="C166" s="31" t="s">
        <v>476</v>
      </c>
      <c r="D166" s="31" t="s">
        <v>478</v>
      </c>
      <c r="E166" s="32">
        <v>400</v>
      </c>
      <c r="F166" s="13">
        <v>100</v>
      </c>
      <c r="G166" s="13">
        <v>100</v>
      </c>
    </row>
    <row r="167" spans="1:7" ht="30">
      <c r="A167" s="65" t="s">
        <v>564</v>
      </c>
      <c r="B167" s="31" t="s">
        <v>457</v>
      </c>
      <c r="C167" s="31" t="s">
        <v>476</v>
      </c>
      <c r="D167" s="31" t="s">
        <v>537</v>
      </c>
      <c r="E167" s="32"/>
      <c r="F167" s="13">
        <v>500</v>
      </c>
      <c r="G167" s="13">
        <v>5000</v>
      </c>
    </row>
    <row r="168" spans="1:7" ht="45">
      <c r="A168" s="33" t="s">
        <v>57</v>
      </c>
      <c r="B168" s="31" t="s">
        <v>457</v>
      </c>
      <c r="C168" s="31" t="s">
        <v>476</v>
      </c>
      <c r="D168" s="31" t="s">
        <v>537</v>
      </c>
      <c r="E168" s="32">
        <v>400</v>
      </c>
      <c r="F168" s="13">
        <v>500</v>
      </c>
      <c r="G168" s="13">
        <v>5000</v>
      </c>
    </row>
    <row r="169" spans="1:7" ht="45">
      <c r="A169" s="33" t="s">
        <v>535</v>
      </c>
      <c r="B169" s="31" t="s">
        <v>457</v>
      </c>
      <c r="C169" s="31" t="s">
        <v>476</v>
      </c>
      <c r="D169" s="31" t="s">
        <v>536</v>
      </c>
      <c r="E169" s="32"/>
      <c r="F169" s="13">
        <v>100</v>
      </c>
      <c r="G169" s="13">
        <v>0</v>
      </c>
    </row>
    <row r="170" spans="1:7" ht="45">
      <c r="A170" s="33" t="s">
        <v>57</v>
      </c>
      <c r="B170" s="31" t="s">
        <v>457</v>
      </c>
      <c r="C170" s="31" t="s">
        <v>476</v>
      </c>
      <c r="D170" s="31" t="s">
        <v>536</v>
      </c>
      <c r="E170" s="32">
        <v>400</v>
      </c>
      <c r="F170" s="13">
        <v>100</v>
      </c>
    </row>
    <row r="171" spans="1:7" ht="30">
      <c r="A171" s="30" t="s">
        <v>171</v>
      </c>
      <c r="B171" s="31" t="s">
        <v>457</v>
      </c>
      <c r="C171" s="31" t="s">
        <v>479</v>
      </c>
      <c r="D171" s="31"/>
      <c r="E171" s="32"/>
      <c r="F171" s="13">
        <v>70576.7</v>
      </c>
      <c r="G171" s="13">
        <v>70587.399999999994</v>
      </c>
    </row>
    <row r="172" spans="1:7" ht="75">
      <c r="A172" s="30" t="s">
        <v>172</v>
      </c>
      <c r="B172" s="31" t="s">
        <v>457</v>
      </c>
      <c r="C172" s="31" t="s">
        <v>479</v>
      </c>
      <c r="D172" s="31" t="s">
        <v>109</v>
      </c>
      <c r="E172" s="32"/>
      <c r="F172" s="13">
        <v>70576.7</v>
      </c>
      <c r="G172" s="13">
        <v>70587.399999999994</v>
      </c>
    </row>
    <row r="173" spans="1:7" ht="75">
      <c r="A173" s="30" t="s">
        <v>173</v>
      </c>
      <c r="B173" s="31" t="s">
        <v>457</v>
      </c>
      <c r="C173" s="31" t="s">
        <v>479</v>
      </c>
      <c r="D173" s="31" t="s">
        <v>174</v>
      </c>
      <c r="E173" s="32"/>
      <c r="F173" s="13">
        <v>70576.7</v>
      </c>
      <c r="G173" s="13">
        <v>70587.399999999994</v>
      </c>
    </row>
    <row r="174" spans="1:7" ht="45">
      <c r="A174" s="33" t="s">
        <v>64</v>
      </c>
      <c r="B174" s="31" t="s">
        <v>457</v>
      </c>
      <c r="C174" s="31" t="s">
        <v>479</v>
      </c>
      <c r="D174" s="31" t="s">
        <v>175</v>
      </c>
      <c r="E174" s="32"/>
      <c r="F174" s="13">
        <v>70576.7</v>
      </c>
      <c r="G174" s="13">
        <v>70587.399999999994</v>
      </c>
    </row>
    <row r="175" spans="1:7" ht="90">
      <c r="A175" s="33" t="s">
        <v>16</v>
      </c>
      <c r="B175" s="31" t="s">
        <v>457</v>
      </c>
      <c r="C175" s="31" t="s">
        <v>479</v>
      </c>
      <c r="D175" s="31" t="s">
        <v>175</v>
      </c>
      <c r="E175" s="32">
        <v>100</v>
      </c>
      <c r="F175" s="13">
        <v>34719</v>
      </c>
      <c r="G175" s="13">
        <v>34719</v>
      </c>
    </row>
    <row r="176" spans="1:7" ht="45">
      <c r="A176" s="17" t="s">
        <v>23</v>
      </c>
      <c r="B176" s="31" t="s">
        <v>457</v>
      </c>
      <c r="C176" s="31" t="s">
        <v>479</v>
      </c>
      <c r="D176" s="31" t="s">
        <v>175</v>
      </c>
      <c r="E176" s="32">
        <v>200</v>
      </c>
      <c r="F176" s="13">
        <v>2239.6999999999998</v>
      </c>
      <c r="G176" s="13">
        <v>2250.4</v>
      </c>
    </row>
    <row r="177" spans="1:7">
      <c r="A177" s="23" t="s">
        <v>24</v>
      </c>
      <c r="B177" s="31" t="s">
        <v>457</v>
      </c>
      <c r="C177" s="31" t="s">
        <v>479</v>
      </c>
      <c r="D177" s="31" t="s">
        <v>175</v>
      </c>
      <c r="E177" s="32">
        <v>800</v>
      </c>
      <c r="F177" s="13">
        <v>33618</v>
      </c>
      <c r="G177" s="13">
        <v>33618</v>
      </c>
    </row>
    <row r="178" spans="1:7">
      <c r="A178" s="23" t="s">
        <v>176</v>
      </c>
      <c r="B178" s="22" t="s">
        <v>457</v>
      </c>
      <c r="C178" s="10" t="s">
        <v>480</v>
      </c>
      <c r="D178" s="22"/>
      <c r="E178" s="9"/>
      <c r="F178" s="13">
        <v>11394.300000000001</v>
      </c>
      <c r="G178" s="13">
        <v>11396.800000000001</v>
      </c>
    </row>
    <row r="179" spans="1:7">
      <c r="A179" s="17" t="s">
        <v>530</v>
      </c>
      <c r="B179" s="22" t="s">
        <v>457</v>
      </c>
      <c r="C179" s="10" t="s">
        <v>481</v>
      </c>
      <c r="D179" s="22"/>
      <c r="E179" s="10"/>
      <c r="F179" s="13">
        <v>11394.300000000001</v>
      </c>
      <c r="G179" s="13">
        <v>11396.800000000001</v>
      </c>
    </row>
    <row r="180" spans="1:7" ht="45">
      <c r="A180" s="17" t="s">
        <v>177</v>
      </c>
      <c r="B180" s="22" t="s">
        <v>457</v>
      </c>
      <c r="C180" s="10" t="s">
        <v>481</v>
      </c>
      <c r="D180" s="22" t="s">
        <v>178</v>
      </c>
      <c r="E180" s="10"/>
      <c r="F180" s="13">
        <v>11394.300000000001</v>
      </c>
      <c r="G180" s="13">
        <v>11396.800000000001</v>
      </c>
    </row>
    <row r="181" spans="1:7" ht="45">
      <c r="A181" s="17" t="s">
        <v>179</v>
      </c>
      <c r="B181" s="22" t="s">
        <v>457</v>
      </c>
      <c r="C181" s="10" t="s">
        <v>481</v>
      </c>
      <c r="D181" s="22" t="s">
        <v>180</v>
      </c>
      <c r="E181" s="9"/>
      <c r="F181" s="13">
        <v>1632.1</v>
      </c>
      <c r="G181" s="13">
        <v>1632.1</v>
      </c>
    </row>
    <row r="182" spans="1:7" ht="30">
      <c r="A182" s="17" t="s">
        <v>561</v>
      </c>
      <c r="B182" s="22" t="s">
        <v>457</v>
      </c>
      <c r="C182" s="10" t="s">
        <v>481</v>
      </c>
      <c r="D182" s="22" t="s">
        <v>182</v>
      </c>
      <c r="E182" s="9"/>
      <c r="F182" s="13">
        <v>1459.6</v>
      </c>
      <c r="G182" s="13">
        <v>1459.6</v>
      </c>
    </row>
    <row r="183" spans="1:7" ht="45">
      <c r="A183" s="17" t="s">
        <v>23</v>
      </c>
      <c r="B183" s="22" t="s">
        <v>457</v>
      </c>
      <c r="C183" s="10" t="s">
        <v>481</v>
      </c>
      <c r="D183" s="22" t="s">
        <v>182</v>
      </c>
      <c r="E183" s="9">
        <v>200</v>
      </c>
      <c r="F183" s="13">
        <v>1459.6</v>
      </c>
      <c r="G183" s="13">
        <v>1459.6</v>
      </c>
    </row>
    <row r="184" spans="1:7" ht="30">
      <c r="A184" s="34" t="s">
        <v>183</v>
      </c>
      <c r="B184" s="22" t="s">
        <v>457</v>
      </c>
      <c r="C184" s="10" t="s">
        <v>481</v>
      </c>
      <c r="D184" s="22" t="s">
        <v>184</v>
      </c>
      <c r="E184" s="9"/>
      <c r="F184" s="13">
        <v>172.5</v>
      </c>
      <c r="G184" s="13">
        <v>172.5</v>
      </c>
    </row>
    <row r="185" spans="1:7" ht="30">
      <c r="A185" s="17" t="s">
        <v>30</v>
      </c>
      <c r="B185" s="22" t="s">
        <v>457</v>
      </c>
      <c r="C185" s="10" t="s">
        <v>481</v>
      </c>
      <c r="D185" s="22" t="s">
        <v>184</v>
      </c>
      <c r="E185" s="9">
        <v>300</v>
      </c>
      <c r="F185" s="13">
        <v>172.5</v>
      </c>
      <c r="G185" s="13">
        <v>172.5</v>
      </c>
    </row>
    <row r="186" spans="1:7" ht="45">
      <c r="A186" s="17" t="s">
        <v>185</v>
      </c>
      <c r="B186" s="22" t="s">
        <v>457</v>
      </c>
      <c r="C186" s="10" t="s">
        <v>481</v>
      </c>
      <c r="D186" s="22" t="s">
        <v>186</v>
      </c>
      <c r="E186" s="9"/>
      <c r="F186" s="13">
        <v>9762.2000000000007</v>
      </c>
      <c r="G186" s="13">
        <v>9764.7000000000007</v>
      </c>
    </row>
    <row r="187" spans="1:7" ht="45">
      <c r="A187" s="17" t="s">
        <v>64</v>
      </c>
      <c r="B187" s="22" t="s">
        <v>457</v>
      </c>
      <c r="C187" s="10" t="s">
        <v>481</v>
      </c>
      <c r="D187" s="22" t="s">
        <v>187</v>
      </c>
      <c r="E187" s="9"/>
      <c r="F187" s="13">
        <v>9762.2000000000007</v>
      </c>
      <c r="G187" s="13">
        <v>9764.7000000000007</v>
      </c>
    </row>
    <row r="188" spans="1:7" ht="45">
      <c r="A188" s="17" t="s">
        <v>66</v>
      </c>
      <c r="B188" s="22" t="s">
        <v>457</v>
      </c>
      <c r="C188" s="10" t="s">
        <v>481</v>
      </c>
      <c r="D188" s="22" t="s">
        <v>187</v>
      </c>
      <c r="E188" s="9">
        <v>600</v>
      </c>
      <c r="F188" s="13">
        <v>9762.2000000000007</v>
      </c>
      <c r="G188" s="13">
        <v>9764.7000000000007</v>
      </c>
    </row>
    <row r="189" spans="1:7">
      <c r="A189" s="17" t="s">
        <v>31</v>
      </c>
      <c r="B189" s="22" t="s">
        <v>457</v>
      </c>
      <c r="C189" s="10" t="s">
        <v>453</v>
      </c>
      <c r="D189" s="22"/>
      <c r="E189" s="9"/>
      <c r="F189" s="13">
        <v>15686</v>
      </c>
      <c r="G189" s="13">
        <v>15861.400000000001</v>
      </c>
    </row>
    <row r="190" spans="1:7">
      <c r="A190" s="17" t="s">
        <v>188</v>
      </c>
      <c r="B190" s="22" t="s">
        <v>457</v>
      </c>
      <c r="C190" s="10" t="s">
        <v>482</v>
      </c>
      <c r="D190" s="22"/>
      <c r="E190" s="9"/>
      <c r="F190" s="13">
        <v>8000</v>
      </c>
      <c r="G190" s="13">
        <v>8000</v>
      </c>
    </row>
    <row r="191" spans="1:7">
      <c r="A191" s="17" t="s">
        <v>12</v>
      </c>
      <c r="B191" s="22" t="s">
        <v>457</v>
      </c>
      <c r="C191" s="10" t="s">
        <v>482</v>
      </c>
      <c r="D191" s="22" t="s">
        <v>13</v>
      </c>
      <c r="E191" s="9"/>
      <c r="F191" s="13">
        <v>8000</v>
      </c>
      <c r="G191" s="13">
        <v>8000</v>
      </c>
    </row>
    <row r="192" spans="1:7">
      <c r="A192" s="17" t="s">
        <v>189</v>
      </c>
      <c r="B192" s="22" t="s">
        <v>457</v>
      </c>
      <c r="C192" s="10" t="s">
        <v>482</v>
      </c>
      <c r="D192" s="22" t="s">
        <v>190</v>
      </c>
      <c r="E192" s="9"/>
      <c r="F192" s="13">
        <v>8000</v>
      </c>
      <c r="G192" s="13">
        <v>8000</v>
      </c>
    </row>
    <row r="193" spans="1:7" ht="30">
      <c r="A193" s="17" t="s">
        <v>30</v>
      </c>
      <c r="B193" s="22" t="s">
        <v>457</v>
      </c>
      <c r="C193" s="10" t="s">
        <v>482</v>
      </c>
      <c r="D193" s="22" t="s">
        <v>190</v>
      </c>
      <c r="E193" s="9">
        <v>300</v>
      </c>
      <c r="F193" s="13">
        <v>8000</v>
      </c>
      <c r="G193" s="13">
        <v>8000</v>
      </c>
    </row>
    <row r="194" spans="1:7">
      <c r="A194" s="17" t="s">
        <v>32</v>
      </c>
      <c r="B194" s="22" t="s">
        <v>457</v>
      </c>
      <c r="C194" s="10" t="s">
        <v>454</v>
      </c>
      <c r="D194" s="22"/>
      <c r="E194" s="9"/>
      <c r="F194" s="13">
        <v>7686</v>
      </c>
      <c r="G194" s="13">
        <v>7861.4000000000005</v>
      </c>
    </row>
    <row r="195" spans="1:7">
      <c r="A195" s="17" t="s">
        <v>12</v>
      </c>
      <c r="B195" s="22" t="s">
        <v>457</v>
      </c>
      <c r="C195" s="10" t="s">
        <v>454</v>
      </c>
      <c r="D195" s="22" t="s">
        <v>13</v>
      </c>
      <c r="E195" s="9"/>
      <c r="F195" s="13">
        <v>7686</v>
      </c>
      <c r="G195" s="13">
        <v>7861.4000000000005</v>
      </c>
    </row>
    <row r="196" spans="1:7" ht="30">
      <c r="A196" s="17" t="s">
        <v>191</v>
      </c>
      <c r="B196" s="22" t="s">
        <v>457</v>
      </c>
      <c r="C196" s="10" t="s">
        <v>454</v>
      </c>
      <c r="D196" s="22" t="s">
        <v>192</v>
      </c>
      <c r="E196" s="9"/>
      <c r="F196" s="13">
        <v>1821.1000000000001</v>
      </c>
      <c r="G196" s="13">
        <v>1996.5000000000002</v>
      </c>
    </row>
    <row r="197" spans="1:7" ht="30">
      <c r="A197" s="17" t="s">
        <v>30</v>
      </c>
      <c r="B197" s="22" t="s">
        <v>457</v>
      </c>
      <c r="C197" s="10" t="s">
        <v>454</v>
      </c>
      <c r="D197" s="22" t="s">
        <v>192</v>
      </c>
      <c r="E197" s="9">
        <v>300</v>
      </c>
      <c r="F197" s="13">
        <v>1821.1000000000001</v>
      </c>
      <c r="G197" s="13">
        <v>1996.5000000000002</v>
      </c>
    </row>
    <row r="198" spans="1:7" ht="45">
      <c r="A198" s="17" t="s">
        <v>193</v>
      </c>
      <c r="B198" s="22" t="s">
        <v>457</v>
      </c>
      <c r="C198" s="10" t="s">
        <v>454</v>
      </c>
      <c r="D198" s="22" t="s">
        <v>194</v>
      </c>
      <c r="E198" s="9"/>
      <c r="F198" s="13">
        <v>3364.9</v>
      </c>
      <c r="G198" s="13">
        <v>3364.9</v>
      </c>
    </row>
    <row r="199" spans="1:7" ht="30">
      <c r="A199" s="17" t="s">
        <v>30</v>
      </c>
      <c r="B199" s="22" t="s">
        <v>457</v>
      </c>
      <c r="C199" s="10" t="s">
        <v>454</v>
      </c>
      <c r="D199" s="22" t="s">
        <v>194</v>
      </c>
      <c r="E199" s="9">
        <v>300</v>
      </c>
      <c r="F199" s="13">
        <v>3364.9</v>
      </c>
      <c r="G199" s="13">
        <v>3364.9</v>
      </c>
    </row>
    <row r="200" spans="1:7">
      <c r="A200" s="17" t="s">
        <v>195</v>
      </c>
      <c r="B200" s="22" t="s">
        <v>457</v>
      </c>
      <c r="C200" s="10" t="s">
        <v>454</v>
      </c>
      <c r="D200" s="22" t="s">
        <v>196</v>
      </c>
      <c r="E200" s="9"/>
      <c r="F200" s="13">
        <v>1000</v>
      </c>
      <c r="G200" s="13">
        <v>1000</v>
      </c>
    </row>
    <row r="201" spans="1:7" ht="45">
      <c r="A201" s="17" t="s">
        <v>66</v>
      </c>
      <c r="B201" s="22" t="s">
        <v>457</v>
      </c>
      <c r="C201" s="10" t="s">
        <v>454</v>
      </c>
      <c r="D201" s="22" t="s">
        <v>196</v>
      </c>
      <c r="E201" s="9">
        <v>600</v>
      </c>
      <c r="F201" s="13">
        <v>1000</v>
      </c>
      <c r="G201" s="13">
        <v>1000</v>
      </c>
    </row>
    <row r="202" spans="1:7" ht="30">
      <c r="A202" s="17" t="s">
        <v>197</v>
      </c>
      <c r="B202" s="22" t="s">
        <v>457</v>
      </c>
      <c r="C202" s="10" t="s">
        <v>454</v>
      </c>
      <c r="D202" s="22" t="s">
        <v>198</v>
      </c>
      <c r="E202" s="9"/>
      <c r="F202" s="13">
        <v>1500</v>
      </c>
      <c r="G202" s="13">
        <v>1500</v>
      </c>
    </row>
    <row r="203" spans="1:7" ht="45">
      <c r="A203" s="17" t="s">
        <v>66</v>
      </c>
      <c r="B203" s="22" t="s">
        <v>457</v>
      </c>
      <c r="C203" s="10" t="s">
        <v>454</v>
      </c>
      <c r="D203" s="22" t="s">
        <v>198</v>
      </c>
      <c r="E203" s="9">
        <v>600</v>
      </c>
      <c r="F203" s="13">
        <v>1500</v>
      </c>
      <c r="G203" s="13">
        <v>1500</v>
      </c>
    </row>
    <row r="204" spans="1:7">
      <c r="A204" s="17" t="s">
        <v>199</v>
      </c>
      <c r="B204" s="22" t="s">
        <v>457</v>
      </c>
      <c r="C204" s="10" t="s">
        <v>483</v>
      </c>
      <c r="D204" s="22"/>
      <c r="E204" s="9"/>
      <c r="F204" s="13">
        <v>29144</v>
      </c>
      <c r="G204" s="13">
        <v>29176.800000000003</v>
      </c>
    </row>
    <row r="205" spans="1:7">
      <c r="A205" s="17" t="s">
        <v>200</v>
      </c>
      <c r="B205" s="22" t="s">
        <v>457</v>
      </c>
      <c r="C205" s="10" t="s">
        <v>484</v>
      </c>
      <c r="D205" s="22"/>
      <c r="E205" s="9"/>
      <c r="F205" s="13">
        <v>19359.600000000002</v>
      </c>
      <c r="G205" s="13">
        <v>19392.400000000001</v>
      </c>
    </row>
    <row r="206" spans="1:7" ht="45">
      <c r="A206" s="17" t="s">
        <v>201</v>
      </c>
      <c r="B206" s="22" t="s">
        <v>457</v>
      </c>
      <c r="C206" s="10" t="s">
        <v>484</v>
      </c>
      <c r="D206" s="22" t="s">
        <v>202</v>
      </c>
      <c r="E206" s="9"/>
      <c r="F206" s="13">
        <v>19359.600000000002</v>
      </c>
      <c r="G206" s="13">
        <v>19392.400000000001</v>
      </c>
    </row>
    <row r="207" spans="1:7" ht="45">
      <c r="A207" s="17" t="s">
        <v>203</v>
      </c>
      <c r="B207" s="22" t="s">
        <v>457</v>
      </c>
      <c r="C207" s="10" t="s">
        <v>484</v>
      </c>
      <c r="D207" s="22" t="s">
        <v>204</v>
      </c>
      <c r="E207" s="9"/>
      <c r="F207" s="13">
        <v>19359.600000000002</v>
      </c>
      <c r="G207" s="13">
        <v>19392.400000000001</v>
      </c>
    </row>
    <row r="208" spans="1:7" ht="45">
      <c r="A208" s="17" t="s">
        <v>64</v>
      </c>
      <c r="B208" s="22" t="s">
        <v>457</v>
      </c>
      <c r="C208" s="10" t="s">
        <v>484</v>
      </c>
      <c r="D208" s="22" t="s">
        <v>205</v>
      </c>
      <c r="E208" s="9"/>
      <c r="F208" s="13">
        <v>19359.600000000002</v>
      </c>
      <c r="G208" s="13">
        <v>19392.400000000001</v>
      </c>
    </row>
    <row r="209" spans="1:7" ht="45">
      <c r="A209" s="17" t="s">
        <v>66</v>
      </c>
      <c r="B209" s="22" t="s">
        <v>457</v>
      </c>
      <c r="C209" s="10" t="s">
        <v>484</v>
      </c>
      <c r="D209" s="22" t="s">
        <v>205</v>
      </c>
      <c r="E209" s="9">
        <v>600</v>
      </c>
      <c r="F209" s="13">
        <v>19359.600000000002</v>
      </c>
      <c r="G209" s="13">
        <v>19392.400000000001</v>
      </c>
    </row>
    <row r="210" spans="1:7">
      <c r="A210" s="17" t="s">
        <v>206</v>
      </c>
      <c r="B210" s="22" t="s">
        <v>457</v>
      </c>
      <c r="C210" s="10" t="s">
        <v>485</v>
      </c>
      <c r="D210" s="22"/>
      <c r="E210" s="9"/>
      <c r="F210" s="13">
        <v>9784.4</v>
      </c>
      <c r="G210" s="13">
        <v>9784.4</v>
      </c>
    </row>
    <row r="211" spans="1:7" ht="45">
      <c r="A211" s="17" t="s">
        <v>201</v>
      </c>
      <c r="B211" s="22" t="s">
        <v>457</v>
      </c>
      <c r="C211" s="10" t="s">
        <v>485</v>
      </c>
      <c r="D211" s="22" t="s">
        <v>202</v>
      </c>
      <c r="E211" s="9"/>
      <c r="F211" s="13">
        <v>9784.4</v>
      </c>
      <c r="G211" s="13">
        <v>9784.4</v>
      </c>
    </row>
    <row r="212" spans="1:7" ht="60">
      <c r="A212" s="17" t="s">
        <v>207</v>
      </c>
      <c r="B212" s="22" t="s">
        <v>457</v>
      </c>
      <c r="C212" s="10" t="s">
        <v>485</v>
      </c>
      <c r="D212" s="22" t="s">
        <v>208</v>
      </c>
      <c r="E212" s="9"/>
      <c r="F212" s="13">
        <v>310.39999999999998</v>
      </c>
      <c r="G212" s="13">
        <v>310.39999999999998</v>
      </c>
    </row>
    <row r="213" spans="1:7" ht="45">
      <c r="A213" s="17" t="s">
        <v>209</v>
      </c>
      <c r="B213" s="22" t="s">
        <v>457</v>
      </c>
      <c r="C213" s="10" t="s">
        <v>485</v>
      </c>
      <c r="D213" s="22" t="s">
        <v>210</v>
      </c>
      <c r="E213" s="9"/>
      <c r="F213" s="13">
        <v>310.39999999999998</v>
      </c>
      <c r="G213" s="13">
        <v>310.39999999999998</v>
      </c>
    </row>
    <row r="214" spans="1:7" ht="45">
      <c r="A214" s="17" t="s">
        <v>23</v>
      </c>
      <c r="B214" s="22" t="s">
        <v>457</v>
      </c>
      <c r="C214" s="10" t="s">
        <v>485</v>
      </c>
      <c r="D214" s="22" t="s">
        <v>210</v>
      </c>
      <c r="E214" s="9">
        <v>200</v>
      </c>
      <c r="F214" s="13">
        <v>310.39999999999998</v>
      </c>
      <c r="G214" s="13">
        <v>310.39999999999998</v>
      </c>
    </row>
    <row r="215" spans="1:7" ht="45">
      <c r="A215" s="23" t="s">
        <v>211</v>
      </c>
      <c r="B215" s="22" t="s">
        <v>457</v>
      </c>
      <c r="C215" s="10" t="s">
        <v>485</v>
      </c>
      <c r="D215" s="22" t="s">
        <v>212</v>
      </c>
      <c r="E215" s="9"/>
      <c r="F215" s="13">
        <v>9474</v>
      </c>
      <c r="G215" s="13">
        <v>9474</v>
      </c>
    </row>
    <row r="216" spans="1:7" ht="45">
      <c r="A216" s="17" t="s">
        <v>213</v>
      </c>
      <c r="B216" s="22" t="s">
        <v>457</v>
      </c>
      <c r="C216" s="10" t="s">
        <v>485</v>
      </c>
      <c r="D216" s="22" t="s">
        <v>214</v>
      </c>
      <c r="E216" s="9"/>
      <c r="F216" s="13">
        <v>5426.7000000000007</v>
      </c>
      <c r="G216" s="13">
        <v>5426.7000000000007</v>
      </c>
    </row>
    <row r="217" spans="1:7" ht="90">
      <c r="A217" s="17" t="s">
        <v>16</v>
      </c>
      <c r="B217" s="22" t="s">
        <v>457</v>
      </c>
      <c r="C217" s="10" t="s">
        <v>485</v>
      </c>
      <c r="D217" s="22" t="s">
        <v>214</v>
      </c>
      <c r="E217" s="9">
        <v>100</v>
      </c>
      <c r="F217" s="13">
        <v>2488.9</v>
      </c>
      <c r="G217" s="13">
        <v>2488.9</v>
      </c>
    </row>
    <row r="218" spans="1:7" ht="45">
      <c r="A218" s="17" t="s">
        <v>23</v>
      </c>
      <c r="B218" s="22" t="s">
        <v>457</v>
      </c>
      <c r="C218" s="10" t="s">
        <v>485</v>
      </c>
      <c r="D218" s="22" t="s">
        <v>214</v>
      </c>
      <c r="E218" s="9">
        <v>200</v>
      </c>
      <c r="F218" s="13">
        <v>2937.8</v>
      </c>
      <c r="G218" s="13">
        <v>2937.8</v>
      </c>
    </row>
    <row r="219" spans="1:7" ht="45">
      <c r="A219" s="33" t="s">
        <v>215</v>
      </c>
      <c r="B219" s="22" t="s">
        <v>457</v>
      </c>
      <c r="C219" s="10" t="s">
        <v>485</v>
      </c>
      <c r="D219" s="22" t="s">
        <v>216</v>
      </c>
      <c r="E219" s="9"/>
      <c r="F219" s="13">
        <v>1447.3</v>
      </c>
      <c r="G219" s="13">
        <v>1447.3</v>
      </c>
    </row>
    <row r="220" spans="1:7" ht="45">
      <c r="A220" s="17" t="s">
        <v>23</v>
      </c>
      <c r="B220" s="22" t="s">
        <v>457</v>
      </c>
      <c r="C220" s="10" t="s">
        <v>485</v>
      </c>
      <c r="D220" s="22" t="s">
        <v>216</v>
      </c>
      <c r="E220" s="32">
        <v>200</v>
      </c>
      <c r="F220" s="13">
        <v>1447.3</v>
      </c>
      <c r="G220" s="13">
        <v>1447.3</v>
      </c>
    </row>
    <row r="221" spans="1:7" ht="30.75" customHeight="1">
      <c r="A221" s="33" t="s">
        <v>217</v>
      </c>
      <c r="B221" s="22" t="s">
        <v>457</v>
      </c>
      <c r="C221" s="10" t="s">
        <v>485</v>
      </c>
      <c r="D221" s="22" t="s">
        <v>218</v>
      </c>
      <c r="E221" s="32"/>
      <c r="F221" s="13">
        <v>2310</v>
      </c>
      <c r="G221" s="13">
        <v>2310</v>
      </c>
    </row>
    <row r="222" spans="1:7" ht="45">
      <c r="A222" s="17" t="s">
        <v>66</v>
      </c>
      <c r="B222" s="22" t="s">
        <v>457</v>
      </c>
      <c r="C222" s="10" t="s">
        <v>485</v>
      </c>
      <c r="D222" s="22" t="s">
        <v>218</v>
      </c>
      <c r="E222" s="32">
        <v>600</v>
      </c>
      <c r="F222" s="13">
        <v>2310</v>
      </c>
      <c r="G222" s="13">
        <v>2310</v>
      </c>
    </row>
    <row r="223" spans="1:7" ht="60">
      <c r="A223" s="17" t="s">
        <v>219</v>
      </c>
      <c r="B223" s="22" t="s">
        <v>457</v>
      </c>
      <c r="C223" s="10" t="s">
        <v>485</v>
      </c>
      <c r="D223" s="22" t="s">
        <v>220</v>
      </c>
      <c r="E223" s="9"/>
      <c r="F223" s="13">
        <v>290</v>
      </c>
      <c r="G223" s="13">
        <v>290</v>
      </c>
    </row>
    <row r="224" spans="1:7" ht="45">
      <c r="A224" s="17" t="s">
        <v>23</v>
      </c>
      <c r="B224" s="22" t="s">
        <v>457</v>
      </c>
      <c r="C224" s="10" t="s">
        <v>485</v>
      </c>
      <c r="D224" s="22" t="s">
        <v>220</v>
      </c>
      <c r="E224" s="9">
        <v>200</v>
      </c>
      <c r="F224" s="13">
        <v>290</v>
      </c>
      <c r="G224" s="13">
        <v>290</v>
      </c>
    </row>
    <row r="225" spans="1:8">
      <c r="A225" s="34" t="s">
        <v>221</v>
      </c>
      <c r="B225" s="31" t="s">
        <v>457</v>
      </c>
      <c r="C225" s="31" t="s">
        <v>486</v>
      </c>
      <c r="D225" s="31"/>
      <c r="E225" s="32"/>
      <c r="F225" s="13">
        <v>18252</v>
      </c>
      <c r="G225" s="13">
        <v>18264.599999999999</v>
      </c>
    </row>
    <row r="226" spans="1:8">
      <c r="A226" s="30" t="s">
        <v>222</v>
      </c>
      <c r="B226" s="31" t="s">
        <v>457</v>
      </c>
      <c r="C226" s="31" t="s">
        <v>487</v>
      </c>
      <c r="D226" s="31"/>
      <c r="E226" s="32"/>
      <c r="F226" s="13">
        <v>12928.7</v>
      </c>
      <c r="G226" s="13">
        <v>12941.3</v>
      </c>
    </row>
    <row r="227" spans="1:8" ht="45">
      <c r="A227" s="34" t="s">
        <v>60</v>
      </c>
      <c r="B227" s="31" t="s">
        <v>457</v>
      </c>
      <c r="C227" s="31" t="s">
        <v>487</v>
      </c>
      <c r="D227" s="31" t="s">
        <v>61</v>
      </c>
      <c r="E227" s="32"/>
      <c r="F227" s="13">
        <v>12928.7</v>
      </c>
      <c r="G227" s="13">
        <v>12941.3</v>
      </c>
    </row>
    <row r="228" spans="1:8" ht="45">
      <c r="A228" s="34" t="s">
        <v>223</v>
      </c>
      <c r="B228" s="31" t="s">
        <v>457</v>
      </c>
      <c r="C228" s="31" t="s">
        <v>487</v>
      </c>
      <c r="D228" s="31" t="s">
        <v>224</v>
      </c>
      <c r="E228" s="32"/>
      <c r="F228" s="13">
        <v>12928.7</v>
      </c>
      <c r="G228" s="13">
        <v>12941.3</v>
      </c>
    </row>
    <row r="229" spans="1:8" ht="45">
      <c r="A229" s="33" t="s">
        <v>64</v>
      </c>
      <c r="B229" s="31" t="s">
        <v>457</v>
      </c>
      <c r="C229" s="31" t="s">
        <v>487</v>
      </c>
      <c r="D229" s="31" t="s">
        <v>225</v>
      </c>
      <c r="E229" s="32"/>
      <c r="F229" s="13">
        <v>12928.7</v>
      </c>
      <c r="G229" s="13">
        <v>12941.3</v>
      </c>
    </row>
    <row r="230" spans="1:8" ht="45">
      <c r="A230" s="33" t="s">
        <v>66</v>
      </c>
      <c r="B230" s="31" t="s">
        <v>457</v>
      </c>
      <c r="C230" s="31" t="s">
        <v>487</v>
      </c>
      <c r="D230" s="31" t="s">
        <v>225</v>
      </c>
      <c r="E230" s="32">
        <v>600</v>
      </c>
      <c r="F230" s="13">
        <v>12928.7</v>
      </c>
      <c r="G230" s="13">
        <v>12941.3</v>
      </c>
    </row>
    <row r="231" spans="1:8">
      <c r="A231" s="30" t="s">
        <v>226</v>
      </c>
      <c r="B231" s="31" t="s">
        <v>457</v>
      </c>
      <c r="C231" s="31" t="s">
        <v>488</v>
      </c>
      <c r="D231" s="31"/>
      <c r="E231" s="32"/>
      <c r="F231" s="13">
        <v>5323.3</v>
      </c>
      <c r="G231" s="13">
        <v>5323.3</v>
      </c>
    </row>
    <row r="232" spans="1:8" ht="45">
      <c r="A232" s="34" t="s">
        <v>60</v>
      </c>
      <c r="B232" s="31" t="s">
        <v>457</v>
      </c>
      <c r="C232" s="31" t="s">
        <v>488</v>
      </c>
      <c r="D232" s="31" t="s">
        <v>61</v>
      </c>
      <c r="E232" s="32"/>
      <c r="F232" s="13">
        <v>5323.3</v>
      </c>
      <c r="G232" s="13">
        <v>5323.3</v>
      </c>
    </row>
    <row r="233" spans="1:8" ht="45">
      <c r="A233" s="34" t="s">
        <v>223</v>
      </c>
      <c r="B233" s="31" t="s">
        <v>457</v>
      </c>
      <c r="C233" s="31" t="s">
        <v>488</v>
      </c>
      <c r="D233" s="31" t="s">
        <v>224</v>
      </c>
      <c r="E233" s="32"/>
      <c r="F233" s="13">
        <v>5323.3</v>
      </c>
      <c r="G233" s="13">
        <v>5323.3</v>
      </c>
    </row>
    <row r="234" spans="1:8" ht="90">
      <c r="A234" s="30" t="s">
        <v>227</v>
      </c>
      <c r="B234" s="31" t="s">
        <v>457</v>
      </c>
      <c r="C234" s="31" t="s">
        <v>488</v>
      </c>
      <c r="D234" s="31" t="s">
        <v>228</v>
      </c>
      <c r="E234" s="32"/>
      <c r="F234" s="13">
        <v>5323.3</v>
      </c>
      <c r="G234" s="13">
        <v>5323.3</v>
      </c>
      <c r="H234" s="66"/>
    </row>
    <row r="235" spans="1:8">
      <c r="A235" s="33" t="s">
        <v>24</v>
      </c>
      <c r="B235" s="31" t="s">
        <v>457</v>
      </c>
      <c r="C235" s="31" t="s">
        <v>488</v>
      </c>
      <c r="D235" s="31" t="s">
        <v>228</v>
      </c>
      <c r="E235" s="32">
        <v>800</v>
      </c>
      <c r="F235" s="13">
        <v>5323.3</v>
      </c>
      <c r="G235" s="13">
        <v>5323.3</v>
      </c>
      <c r="H235" s="66"/>
    </row>
    <row r="236" spans="1:8" ht="30">
      <c r="A236" s="17" t="s">
        <v>229</v>
      </c>
      <c r="B236" s="22" t="s">
        <v>457</v>
      </c>
      <c r="C236" s="10" t="s">
        <v>489</v>
      </c>
      <c r="D236" s="22"/>
      <c r="E236" s="9"/>
      <c r="F236" s="13">
        <v>133945.20000000001</v>
      </c>
      <c r="G236" s="13">
        <v>133799.6</v>
      </c>
      <c r="H236" s="66"/>
    </row>
    <row r="237" spans="1:8" ht="30">
      <c r="A237" s="17" t="s">
        <v>230</v>
      </c>
      <c r="B237" s="22" t="s">
        <v>457</v>
      </c>
      <c r="C237" s="10" t="s">
        <v>490</v>
      </c>
      <c r="D237" s="22"/>
      <c r="E237" s="9"/>
      <c r="F237" s="13">
        <v>133945.20000000001</v>
      </c>
      <c r="G237" s="13">
        <v>133799.6</v>
      </c>
      <c r="H237" s="66"/>
    </row>
    <row r="238" spans="1:8">
      <c r="A238" s="17" t="s">
        <v>12</v>
      </c>
      <c r="B238" s="22" t="s">
        <v>457</v>
      </c>
      <c r="C238" s="10" t="s">
        <v>490</v>
      </c>
      <c r="D238" s="22" t="s">
        <v>13</v>
      </c>
      <c r="E238" s="9"/>
      <c r="F238" s="13">
        <v>133945.20000000001</v>
      </c>
      <c r="G238" s="13">
        <v>133799.6</v>
      </c>
      <c r="H238" s="66"/>
    </row>
    <row r="239" spans="1:8" ht="30">
      <c r="A239" s="17" t="s">
        <v>231</v>
      </c>
      <c r="B239" s="22" t="s">
        <v>457</v>
      </c>
      <c r="C239" s="10" t="s">
        <v>490</v>
      </c>
      <c r="D239" s="22" t="s">
        <v>232</v>
      </c>
      <c r="E239" s="9"/>
      <c r="F239" s="13">
        <v>133945.20000000001</v>
      </c>
      <c r="G239" s="13">
        <v>133799.6</v>
      </c>
      <c r="H239" s="66"/>
    </row>
    <row r="240" spans="1:8" ht="30">
      <c r="A240" s="17" t="s">
        <v>233</v>
      </c>
      <c r="B240" s="22" t="s">
        <v>457</v>
      </c>
      <c r="C240" s="10" t="s">
        <v>490</v>
      </c>
      <c r="D240" s="22" t="s">
        <v>232</v>
      </c>
      <c r="E240" s="9">
        <v>700</v>
      </c>
      <c r="F240" s="13">
        <v>133945.20000000001</v>
      </c>
      <c r="G240" s="13">
        <v>133799.6</v>
      </c>
      <c r="H240" s="66"/>
    </row>
    <row r="241" spans="1:8">
      <c r="A241" s="17"/>
      <c r="B241" s="22"/>
      <c r="C241" s="10" t="s">
        <v>456</v>
      </c>
      <c r="D241" s="22"/>
      <c r="E241" s="9"/>
      <c r="H241" s="66"/>
    </row>
    <row r="242" spans="1:8" ht="29.25">
      <c r="A242" s="20" t="s">
        <v>234</v>
      </c>
      <c r="B242" s="21" t="s">
        <v>491</v>
      </c>
      <c r="C242" s="10" t="s">
        <v>456</v>
      </c>
      <c r="D242" s="21"/>
      <c r="E242" s="9"/>
      <c r="F242" s="77">
        <v>58540.1</v>
      </c>
      <c r="G242" s="77">
        <v>58540.1</v>
      </c>
      <c r="H242" s="66"/>
    </row>
    <row r="243" spans="1:8">
      <c r="A243" s="17" t="s">
        <v>10</v>
      </c>
      <c r="B243" s="22" t="s">
        <v>491</v>
      </c>
      <c r="C243" s="10" t="s">
        <v>450</v>
      </c>
      <c r="D243" s="22"/>
      <c r="E243" s="9"/>
      <c r="F243" s="13">
        <v>58540.1</v>
      </c>
      <c r="G243" s="13">
        <v>58540.1</v>
      </c>
    </row>
    <row r="244" spans="1:8" ht="60">
      <c r="A244" s="17" t="s">
        <v>235</v>
      </c>
      <c r="B244" s="22" t="s">
        <v>491</v>
      </c>
      <c r="C244" s="10" t="s">
        <v>492</v>
      </c>
      <c r="D244" s="22"/>
      <c r="E244" s="9"/>
      <c r="F244" s="13">
        <v>28505.1</v>
      </c>
      <c r="G244" s="13">
        <v>28505.1</v>
      </c>
    </row>
    <row r="245" spans="1:8">
      <c r="A245" s="17" t="s">
        <v>12</v>
      </c>
      <c r="B245" s="22" t="s">
        <v>491</v>
      </c>
      <c r="C245" s="10" t="s">
        <v>492</v>
      </c>
      <c r="D245" s="22" t="s">
        <v>13</v>
      </c>
      <c r="E245" s="9"/>
      <c r="F245" s="13">
        <v>28505.1</v>
      </c>
      <c r="G245" s="13">
        <v>28505.1</v>
      </c>
    </row>
    <row r="246" spans="1:8" ht="60">
      <c r="A246" s="25" t="s">
        <v>40</v>
      </c>
      <c r="B246" s="22" t="s">
        <v>491</v>
      </c>
      <c r="C246" s="10" t="s">
        <v>492</v>
      </c>
      <c r="D246" s="22" t="s">
        <v>41</v>
      </c>
      <c r="E246" s="9"/>
      <c r="F246" s="13">
        <v>28505.1</v>
      </c>
      <c r="G246" s="13">
        <v>28505.1</v>
      </c>
    </row>
    <row r="247" spans="1:8" ht="90">
      <c r="A247" s="17" t="s">
        <v>16</v>
      </c>
      <c r="B247" s="22" t="s">
        <v>491</v>
      </c>
      <c r="C247" s="10" t="s">
        <v>492</v>
      </c>
      <c r="D247" s="22" t="s">
        <v>41</v>
      </c>
      <c r="E247" s="9">
        <v>100</v>
      </c>
      <c r="F247" s="13">
        <v>26817</v>
      </c>
      <c r="G247" s="13">
        <v>26817</v>
      </c>
    </row>
    <row r="248" spans="1:8" ht="45">
      <c r="A248" s="17" t="s">
        <v>23</v>
      </c>
      <c r="B248" s="22" t="s">
        <v>491</v>
      </c>
      <c r="C248" s="10" t="s">
        <v>492</v>
      </c>
      <c r="D248" s="22" t="s">
        <v>41</v>
      </c>
      <c r="E248" s="9">
        <v>200</v>
      </c>
      <c r="F248" s="13">
        <v>1679.1</v>
      </c>
      <c r="G248" s="13">
        <v>1679.1</v>
      </c>
    </row>
    <row r="249" spans="1:8">
      <c r="A249" s="23" t="s">
        <v>24</v>
      </c>
      <c r="B249" s="22" t="s">
        <v>491</v>
      </c>
      <c r="C249" s="10" t="s">
        <v>492</v>
      </c>
      <c r="D249" s="22" t="s">
        <v>41</v>
      </c>
      <c r="E249" s="9">
        <v>800</v>
      </c>
      <c r="F249" s="13">
        <v>9</v>
      </c>
      <c r="G249" s="13">
        <v>9</v>
      </c>
    </row>
    <row r="250" spans="1:8">
      <c r="A250" s="17" t="s">
        <v>236</v>
      </c>
      <c r="B250" s="22" t="s">
        <v>491</v>
      </c>
      <c r="C250" s="10" t="s">
        <v>493</v>
      </c>
      <c r="D250" s="22"/>
      <c r="E250" s="9"/>
      <c r="F250" s="13">
        <v>30000</v>
      </c>
      <c r="G250" s="13">
        <v>30000</v>
      </c>
    </row>
    <row r="251" spans="1:8">
      <c r="A251" s="17" t="s">
        <v>12</v>
      </c>
      <c r="B251" s="37" t="s">
        <v>491</v>
      </c>
      <c r="C251" s="10" t="s">
        <v>493</v>
      </c>
      <c r="D251" s="22" t="s">
        <v>13</v>
      </c>
      <c r="E251" s="9"/>
      <c r="F251" s="13">
        <v>30000</v>
      </c>
      <c r="G251" s="13">
        <v>30000</v>
      </c>
    </row>
    <row r="252" spans="1:8" ht="30">
      <c r="A252" s="17" t="s">
        <v>237</v>
      </c>
      <c r="B252" s="22" t="s">
        <v>491</v>
      </c>
      <c r="C252" s="10" t="s">
        <v>493</v>
      </c>
      <c r="D252" s="22" t="s">
        <v>238</v>
      </c>
      <c r="E252" s="9"/>
      <c r="F252" s="13">
        <v>30000</v>
      </c>
      <c r="G252" s="13">
        <v>30000</v>
      </c>
    </row>
    <row r="253" spans="1:8">
      <c r="A253" s="23" t="s">
        <v>24</v>
      </c>
      <c r="B253" s="22" t="s">
        <v>491</v>
      </c>
      <c r="C253" s="10" t="s">
        <v>493</v>
      </c>
      <c r="D253" s="22" t="s">
        <v>239</v>
      </c>
      <c r="E253" s="9">
        <v>800</v>
      </c>
      <c r="F253" s="13">
        <v>30000</v>
      </c>
      <c r="G253" s="13">
        <v>30000</v>
      </c>
    </row>
    <row r="254" spans="1:8">
      <c r="A254" s="17" t="s">
        <v>27</v>
      </c>
      <c r="B254" s="22" t="s">
        <v>491</v>
      </c>
      <c r="C254" s="10" t="s">
        <v>452</v>
      </c>
      <c r="D254" s="22"/>
      <c r="E254" s="9"/>
      <c r="F254" s="13">
        <v>35</v>
      </c>
      <c r="G254" s="13">
        <v>35</v>
      </c>
    </row>
    <row r="255" spans="1:8">
      <c r="A255" s="17" t="s">
        <v>12</v>
      </c>
      <c r="B255" s="22" t="s">
        <v>491</v>
      </c>
      <c r="C255" s="10" t="s">
        <v>452</v>
      </c>
      <c r="D255" s="22" t="s">
        <v>13</v>
      </c>
      <c r="E255" s="9"/>
      <c r="F255" s="13">
        <v>35</v>
      </c>
      <c r="G255" s="13">
        <v>35</v>
      </c>
    </row>
    <row r="256" spans="1:8" ht="30">
      <c r="A256" s="25" t="s">
        <v>50</v>
      </c>
      <c r="B256" s="22" t="s">
        <v>491</v>
      </c>
      <c r="C256" s="10" t="s">
        <v>452</v>
      </c>
      <c r="D256" s="22" t="s">
        <v>240</v>
      </c>
      <c r="E256" s="9"/>
      <c r="F256" s="13">
        <v>35</v>
      </c>
      <c r="G256" s="13">
        <v>35</v>
      </c>
    </row>
    <row r="257" spans="1:7" ht="45">
      <c r="A257" s="17" t="s">
        <v>66</v>
      </c>
      <c r="B257" s="22" t="s">
        <v>491</v>
      </c>
      <c r="C257" s="10" t="s">
        <v>452</v>
      </c>
      <c r="D257" s="22" t="s">
        <v>240</v>
      </c>
      <c r="E257" s="9">
        <v>600</v>
      </c>
      <c r="F257" s="13">
        <v>35</v>
      </c>
      <c r="G257" s="13">
        <v>35</v>
      </c>
    </row>
    <row r="258" spans="1:7">
      <c r="A258" s="17"/>
      <c r="B258" s="22"/>
      <c r="C258" s="10" t="s">
        <v>456</v>
      </c>
      <c r="D258" s="22"/>
      <c r="E258" s="9"/>
    </row>
    <row r="259" spans="1:7" ht="29.25">
      <c r="A259" s="20" t="s">
        <v>241</v>
      </c>
      <c r="B259" s="21" t="s">
        <v>494</v>
      </c>
      <c r="C259" s="10" t="s">
        <v>456</v>
      </c>
      <c r="D259" s="21"/>
      <c r="E259" s="9"/>
      <c r="F259" s="77">
        <v>624680.30000000005</v>
      </c>
      <c r="G259" s="77">
        <v>593005.1</v>
      </c>
    </row>
    <row r="260" spans="1:7" s="56" customFormat="1">
      <c r="A260" s="17" t="s">
        <v>27</v>
      </c>
      <c r="B260" s="22" t="s">
        <v>494</v>
      </c>
      <c r="C260" s="10" t="s">
        <v>452</v>
      </c>
      <c r="D260" s="22"/>
      <c r="E260" s="9"/>
      <c r="F260" s="13">
        <v>31675.200000000001</v>
      </c>
      <c r="G260" s="13">
        <v>0</v>
      </c>
    </row>
    <row r="261" spans="1:7" s="56" customFormat="1">
      <c r="A261" s="17" t="s">
        <v>12</v>
      </c>
      <c r="B261" s="22" t="s">
        <v>494</v>
      </c>
      <c r="C261" s="10" t="s">
        <v>452</v>
      </c>
      <c r="D261" s="22" t="s">
        <v>13</v>
      </c>
      <c r="E261" s="9"/>
      <c r="F261" s="13">
        <v>31675.200000000001</v>
      </c>
      <c r="G261" s="13">
        <v>0</v>
      </c>
    </row>
    <row r="262" spans="1:7" s="56" customFormat="1">
      <c r="A262" s="23" t="s">
        <v>58</v>
      </c>
      <c r="B262" s="22" t="s">
        <v>494</v>
      </c>
      <c r="C262" s="10" t="s">
        <v>452</v>
      </c>
      <c r="D262" s="22" t="s">
        <v>59</v>
      </c>
      <c r="E262" s="9"/>
      <c r="F262" s="13">
        <v>31675.200000000001</v>
      </c>
      <c r="G262" s="13">
        <v>0</v>
      </c>
    </row>
    <row r="263" spans="1:7" s="56" customFormat="1">
      <c r="A263" s="23" t="s">
        <v>24</v>
      </c>
      <c r="B263" s="22" t="s">
        <v>494</v>
      </c>
      <c r="C263" s="10" t="s">
        <v>452</v>
      </c>
      <c r="D263" s="22" t="s">
        <v>59</v>
      </c>
      <c r="E263" s="9">
        <v>800</v>
      </c>
      <c r="F263" s="13">
        <v>31675.200000000001</v>
      </c>
      <c r="G263" s="13"/>
    </row>
    <row r="264" spans="1:7">
      <c r="A264" s="30" t="s">
        <v>73</v>
      </c>
      <c r="B264" s="31" t="s">
        <v>494</v>
      </c>
      <c r="C264" s="31" t="s">
        <v>465</v>
      </c>
      <c r="D264" s="31"/>
      <c r="E264" s="32"/>
      <c r="F264" s="13">
        <v>292999.09999999998</v>
      </c>
      <c r="G264" s="13">
        <v>292999.09999999998</v>
      </c>
    </row>
    <row r="265" spans="1:7">
      <c r="A265" s="23" t="s">
        <v>242</v>
      </c>
      <c r="B265" s="31" t="s">
        <v>494</v>
      </c>
      <c r="C265" s="31" t="s">
        <v>495</v>
      </c>
      <c r="D265" s="31"/>
      <c r="E265" s="32"/>
      <c r="F265" s="13">
        <v>1596.6</v>
      </c>
      <c r="G265" s="13">
        <v>1596.6</v>
      </c>
    </row>
    <row r="266" spans="1:7" ht="63" customHeight="1">
      <c r="A266" s="17" t="s">
        <v>75</v>
      </c>
      <c r="B266" s="31" t="s">
        <v>494</v>
      </c>
      <c r="C266" s="31" t="s">
        <v>495</v>
      </c>
      <c r="D266" s="22" t="s">
        <v>76</v>
      </c>
      <c r="E266" s="32"/>
      <c r="F266" s="13">
        <v>1596.6</v>
      </c>
      <c r="G266" s="13">
        <v>1596.6</v>
      </c>
    </row>
    <row r="267" spans="1:7" ht="48.75" customHeight="1">
      <c r="A267" s="17" t="s">
        <v>77</v>
      </c>
      <c r="B267" s="31" t="s">
        <v>494</v>
      </c>
      <c r="C267" s="31" t="s">
        <v>495</v>
      </c>
      <c r="D267" s="22" t="s">
        <v>78</v>
      </c>
      <c r="E267" s="32"/>
      <c r="F267" s="13">
        <v>1596.6</v>
      </c>
      <c r="G267" s="13">
        <v>1596.6</v>
      </c>
    </row>
    <row r="268" spans="1:7" ht="50.25" customHeight="1">
      <c r="A268" s="30" t="s">
        <v>79</v>
      </c>
      <c r="B268" s="31" t="s">
        <v>494</v>
      </c>
      <c r="C268" s="31" t="s">
        <v>495</v>
      </c>
      <c r="D268" s="22" t="s">
        <v>80</v>
      </c>
      <c r="E268" s="32"/>
      <c r="F268" s="13">
        <v>1596.6</v>
      </c>
      <c r="G268" s="13">
        <v>1596.6</v>
      </c>
    </row>
    <row r="269" spans="1:7" ht="60">
      <c r="A269" s="17" t="s">
        <v>243</v>
      </c>
      <c r="B269" s="31" t="s">
        <v>494</v>
      </c>
      <c r="C269" s="31" t="s">
        <v>495</v>
      </c>
      <c r="D269" s="22" t="s">
        <v>244</v>
      </c>
      <c r="E269" s="32"/>
      <c r="F269" s="13">
        <v>500</v>
      </c>
      <c r="G269" s="13">
        <v>500</v>
      </c>
    </row>
    <row r="270" spans="1:7" ht="45">
      <c r="A270" s="17" t="s">
        <v>23</v>
      </c>
      <c r="B270" s="31" t="s">
        <v>494</v>
      </c>
      <c r="C270" s="31" t="s">
        <v>495</v>
      </c>
      <c r="D270" s="22" t="s">
        <v>244</v>
      </c>
      <c r="E270" s="32">
        <v>200</v>
      </c>
      <c r="F270" s="13">
        <v>500</v>
      </c>
      <c r="G270" s="13">
        <v>500</v>
      </c>
    </row>
    <row r="271" spans="1:7" ht="273.75" customHeight="1">
      <c r="A271" s="33" t="s">
        <v>523</v>
      </c>
      <c r="B271" s="31" t="s">
        <v>494</v>
      </c>
      <c r="C271" s="31" t="s">
        <v>495</v>
      </c>
      <c r="D271" s="22" t="s">
        <v>245</v>
      </c>
      <c r="E271" s="32"/>
      <c r="F271" s="13">
        <v>1096.5999999999999</v>
      </c>
      <c r="G271" s="13">
        <v>1096.5999999999999</v>
      </c>
    </row>
    <row r="272" spans="1:7" ht="45">
      <c r="A272" s="17" t="s">
        <v>23</v>
      </c>
      <c r="B272" s="31" t="s">
        <v>494</v>
      </c>
      <c r="C272" s="31" t="s">
        <v>495</v>
      </c>
      <c r="D272" s="22" t="s">
        <v>245</v>
      </c>
      <c r="E272" s="32">
        <v>200</v>
      </c>
      <c r="F272" s="13">
        <v>1096.5999999999999</v>
      </c>
      <c r="G272" s="13">
        <v>1096.5999999999999</v>
      </c>
    </row>
    <row r="273" spans="1:7">
      <c r="A273" s="30" t="s">
        <v>96</v>
      </c>
      <c r="B273" s="31" t="s">
        <v>494</v>
      </c>
      <c r="C273" s="31" t="s">
        <v>468</v>
      </c>
      <c r="D273" s="31"/>
      <c r="E273" s="32"/>
      <c r="F273" s="13">
        <v>291402.5</v>
      </c>
      <c r="G273" s="13">
        <v>291402.5</v>
      </c>
    </row>
    <row r="274" spans="1:7" ht="45">
      <c r="A274" s="30" t="s">
        <v>83</v>
      </c>
      <c r="B274" s="31" t="s">
        <v>494</v>
      </c>
      <c r="C274" s="31" t="s">
        <v>468</v>
      </c>
      <c r="D274" s="31" t="s">
        <v>84</v>
      </c>
      <c r="E274" s="32"/>
      <c r="F274" s="13">
        <v>291402.5</v>
      </c>
      <c r="G274" s="13">
        <v>291402.5</v>
      </c>
    </row>
    <row r="275" spans="1:7" ht="60">
      <c r="A275" s="30" t="s">
        <v>97</v>
      </c>
      <c r="B275" s="31" t="s">
        <v>494</v>
      </c>
      <c r="C275" s="31" t="s">
        <v>468</v>
      </c>
      <c r="D275" s="31" t="s">
        <v>98</v>
      </c>
      <c r="E275" s="32"/>
      <c r="F275" s="13">
        <v>291402.5</v>
      </c>
      <c r="G275" s="13">
        <v>291402.5</v>
      </c>
    </row>
    <row r="276" spans="1:7" ht="30">
      <c r="A276" s="33" t="s">
        <v>99</v>
      </c>
      <c r="B276" s="31" t="s">
        <v>494</v>
      </c>
      <c r="C276" s="31" t="s">
        <v>468</v>
      </c>
      <c r="D276" s="31" t="s">
        <v>100</v>
      </c>
      <c r="E276" s="32"/>
      <c r="F276" s="13">
        <v>291402.5</v>
      </c>
      <c r="G276" s="13">
        <v>291402.5</v>
      </c>
    </row>
    <row r="277" spans="1:7" ht="60">
      <c r="A277" s="30" t="s">
        <v>246</v>
      </c>
      <c r="B277" s="31" t="s">
        <v>494</v>
      </c>
      <c r="C277" s="31" t="s">
        <v>468</v>
      </c>
      <c r="D277" s="31" t="s">
        <v>247</v>
      </c>
      <c r="E277" s="32"/>
      <c r="F277" s="13">
        <v>251456.3</v>
      </c>
      <c r="G277" s="13">
        <v>251456.3</v>
      </c>
    </row>
    <row r="278" spans="1:7">
      <c r="A278" s="33" t="s">
        <v>24</v>
      </c>
      <c r="B278" s="31" t="s">
        <v>494</v>
      </c>
      <c r="C278" s="31" t="s">
        <v>468</v>
      </c>
      <c r="D278" s="31" t="s">
        <v>247</v>
      </c>
      <c r="E278" s="32">
        <v>800</v>
      </c>
      <c r="F278" s="13">
        <v>251456.3</v>
      </c>
      <c r="G278" s="13">
        <v>251456.3</v>
      </c>
    </row>
    <row r="279" spans="1:7" ht="90">
      <c r="A279" s="30" t="s">
        <v>248</v>
      </c>
      <c r="B279" s="31" t="s">
        <v>494</v>
      </c>
      <c r="C279" s="31" t="s">
        <v>468</v>
      </c>
      <c r="D279" s="31" t="s">
        <v>249</v>
      </c>
      <c r="E279" s="32"/>
      <c r="F279" s="13">
        <v>2429.9</v>
      </c>
      <c r="G279" s="13">
        <v>2429.9</v>
      </c>
    </row>
    <row r="280" spans="1:7">
      <c r="A280" s="33" t="s">
        <v>24</v>
      </c>
      <c r="B280" s="31" t="s">
        <v>494</v>
      </c>
      <c r="C280" s="31" t="s">
        <v>468</v>
      </c>
      <c r="D280" s="31" t="s">
        <v>249</v>
      </c>
      <c r="E280" s="32">
        <v>800</v>
      </c>
      <c r="F280" s="13">
        <v>2429.9</v>
      </c>
      <c r="G280" s="13">
        <v>2429.9</v>
      </c>
    </row>
    <row r="281" spans="1:7" ht="60">
      <c r="A281" s="30" t="s">
        <v>250</v>
      </c>
      <c r="B281" s="31" t="s">
        <v>494</v>
      </c>
      <c r="C281" s="31" t="s">
        <v>468</v>
      </c>
      <c r="D281" s="31" t="s">
        <v>251</v>
      </c>
      <c r="E281" s="32"/>
      <c r="F281" s="13">
        <v>37516.300000000003</v>
      </c>
      <c r="G281" s="13">
        <v>37516.300000000003</v>
      </c>
    </row>
    <row r="282" spans="1:7">
      <c r="A282" s="33" t="s">
        <v>24</v>
      </c>
      <c r="B282" s="31" t="s">
        <v>494</v>
      </c>
      <c r="C282" s="31" t="s">
        <v>468</v>
      </c>
      <c r="D282" s="31" t="s">
        <v>251</v>
      </c>
      <c r="E282" s="32">
        <v>800</v>
      </c>
      <c r="F282" s="13">
        <v>37516.300000000003</v>
      </c>
      <c r="G282" s="13">
        <v>37516.300000000003</v>
      </c>
    </row>
    <row r="283" spans="1:7">
      <c r="A283" s="30" t="s">
        <v>142</v>
      </c>
      <c r="B283" s="31" t="s">
        <v>494</v>
      </c>
      <c r="C283" s="31" t="s">
        <v>474</v>
      </c>
      <c r="D283" s="31"/>
      <c r="E283" s="32"/>
      <c r="F283" s="13">
        <v>300006</v>
      </c>
      <c r="G283" s="13">
        <v>300006</v>
      </c>
    </row>
    <row r="284" spans="1:7">
      <c r="A284" s="30" t="s">
        <v>143</v>
      </c>
      <c r="B284" s="31" t="s">
        <v>494</v>
      </c>
      <c r="C284" s="31" t="s">
        <v>475</v>
      </c>
      <c r="D284" s="31"/>
      <c r="E284" s="32"/>
      <c r="F284" s="13">
        <v>21297.9</v>
      </c>
      <c r="G284" s="13">
        <v>21297.9</v>
      </c>
    </row>
    <row r="285" spans="1:7" ht="53.25" customHeight="1">
      <c r="A285" s="30" t="s">
        <v>158</v>
      </c>
      <c r="B285" s="31" t="s">
        <v>494</v>
      </c>
      <c r="C285" s="31" t="s">
        <v>475</v>
      </c>
      <c r="D285" s="31" t="s">
        <v>159</v>
      </c>
      <c r="E285" s="32"/>
      <c r="F285" s="13">
        <v>500</v>
      </c>
      <c r="G285" s="13">
        <v>500</v>
      </c>
    </row>
    <row r="286" spans="1:7" ht="45">
      <c r="A286" s="30" t="s">
        <v>258</v>
      </c>
      <c r="B286" s="31" t="s">
        <v>494</v>
      </c>
      <c r="C286" s="31" t="s">
        <v>475</v>
      </c>
      <c r="D286" s="31" t="s">
        <v>555</v>
      </c>
      <c r="E286" s="32"/>
      <c r="F286" s="13">
        <v>500</v>
      </c>
      <c r="G286" s="13">
        <v>500</v>
      </c>
    </row>
    <row r="287" spans="1:7" ht="45">
      <c r="A287" s="30" t="s">
        <v>556</v>
      </c>
      <c r="B287" s="31" t="s">
        <v>494</v>
      </c>
      <c r="C287" s="31" t="s">
        <v>475</v>
      </c>
      <c r="D287" s="31" t="s">
        <v>259</v>
      </c>
      <c r="E287" s="32"/>
      <c r="F287" s="13">
        <v>500</v>
      </c>
      <c r="G287" s="13">
        <v>500</v>
      </c>
    </row>
    <row r="288" spans="1:7" ht="30">
      <c r="A288" s="30" t="s">
        <v>260</v>
      </c>
      <c r="B288" s="31" t="s">
        <v>494</v>
      </c>
      <c r="C288" s="31" t="s">
        <v>475</v>
      </c>
      <c r="D288" s="31" t="s">
        <v>261</v>
      </c>
      <c r="E288" s="32"/>
      <c r="F288" s="13">
        <v>500</v>
      </c>
      <c r="G288" s="13">
        <v>500</v>
      </c>
    </row>
    <row r="289" spans="1:7" ht="45">
      <c r="A289" s="17" t="s">
        <v>23</v>
      </c>
      <c r="B289" s="31" t="s">
        <v>494</v>
      </c>
      <c r="C289" s="31" t="s">
        <v>475</v>
      </c>
      <c r="D289" s="31" t="s">
        <v>261</v>
      </c>
      <c r="E289" s="32">
        <v>200</v>
      </c>
      <c r="F289" s="13">
        <v>500</v>
      </c>
      <c r="G289" s="13">
        <v>500</v>
      </c>
    </row>
    <row r="290" spans="1:7" ht="90">
      <c r="A290" s="30" t="s">
        <v>262</v>
      </c>
      <c r="B290" s="31" t="s">
        <v>494</v>
      </c>
      <c r="C290" s="31" t="s">
        <v>475</v>
      </c>
      <c r="D290" s="31" t="s">
        <v>145</v>
      </c>
      <c r="E290" s="32"/>
      <c r="F290" s="13">
        <v>20797.900000000001</v>
      </c>
      <c r="G290" s="13">
        <v>20797.900000000001</v>
      </c>
    </row>
    <row r="291" spans="1:7" ht="60">
      <c r="A291" s="30" t="s">
        <v>146</v>
      </c>
      <c r="B291" s="31" t="s">
        <v>494</v>
      </c>
      <c r="C291" s="31" t="s">
        <v>475</v>
      </c>
      <c r="D291" s="31" t="s">
        <v>147</v>
      </c>
      <c r="E291" s="32"/>
      <c r="F291" s="13">
        <v>20797.900000000001</v>
      </c>
      <c r="G291" s="13">
        <v>20797.900000000001</v>
      </c>
    </row>
    <row r="292" spans="1:7" ht="45">
      <c r="A292" s="34" t="s">
        <v>263</v>
      </c>
      <c r="B292" s="31" t="s">
        <v>494</v>
      </c>
      <c r="C292" s="31" t="s">
        <v>475</v>
      </c>
      <c r="D292" s="31" t="s">
        <v>264</v>
      </c>
      <c r="E292" s="32"/>
      <c r="F292" s="13">
        <v>18797.900000000001</v>
      </c>
      <c r="G292" s="13">
        <v>18797.900000000001</v>
      </c>
    </row>
    <row r="293" spans="1:7" ht="75">
      <c r="A293" s="30" t="s">
        <v>265</v>
      </c>
      <c r="B293" s="31" t="s">
        <v>494</v>
      </c>
      <c r="C293" s="31" t="s">
        <v>475</v>
      </c>
      <c r="D293" s="31" t="s">
        <v>266</v>
      </c>
      <c r="E293" s="32"/>
      <c r="F293" s="13">
        <v>18797.900000000001</v>
      </c>
      <c r="G293" s="13">
        <v>18797.900000000001</v>
      </c>
    </row>
    <row r="294" spans="1:7">
      <c r="A294" s="33" t="s">
        <v>24</v>
      </c>
      <c r="B294" s="31" t="s">
        <v>494</v>
      </c>
      <c r="C294" s="31" t="s">
        <v>475</v>
      </c>
      <c r="D294" s="31" t="s">
        <v>266</v>
      </c>
      <c r="E294" s="32">
        <v>800</v>
      </c>
      <c r="F294" s="13">
        <v>18797.900000000001</v>
      </c>
      <c r="G294" s="13">
        <v>18797.900000000001</v>
      </c>
    </row>
    <row r="295" spans="1:7" ht="60">
      <c r="A295" s="33" t="s">
        <v>148</v>
      </c>
      <c r="B295" s="31" t="s">
        <v>494</v>
      </c>
      <c r="C295" s="31" t="s">
        <v>475</v>
      </c>
      <c r="D295" s="31" t="s">
        <v>149</v>
      </c>
      <c r="E295" s="32"/>
      <c r="F295" s="13">
        <v>2000</v>
      </c>
      <c r="G295" s="13">
        <v>2000</v>
      </c>
    </row>
    <row r="296" spans="1:7" ht="45">
      <c r="A296" s="33" t="s">
        <v>267</v>
      </c>
      <c r="B296" s="31" t="s">
        <v>494</v>
      </c>
      <c r="C296" s="31" t="s">
        <v>475</v>
      </c>
      <c r="D296" s="31" t="s">
        <v>268</v>
      </c>
      <c r="E296" s="32"/>
      <c r="F296" s="13">
        <v>2000</v>
      </c>
      <c r="G296" s="13">
        <v>2000</v>
      </c>
    </row>
    <row r="297" spans="1:7" ht="30">
      <c r="A297" s="33" t="s">
        <v>166</v>
      </c>
      <c r="B297" s="31" t="s">
        <v>494</v>
      </c>
      <c r="C297" s="31" t="s">
        <v>475</v>
      </c>
      <c r="D297" s="31" t="s">
        <v>268</v>
      </c>
      <c r="E297" s="32">
        <v>200</v>
      </c>
      <c r="F297" s="13">
        <v>2000</v>
      </c>
      <c r="G297" s="13">
        <v>2000</v>
      </c>
    </row>
    <row r="298" spans="1:7">
      <c r="A298" s="30" t="s">
        <v>167</v>
      </c>
      <c r="B298" s="31" t="s">
        <v>494</v>
      </c>
      <c r="C298" s="31" t="s">
        <v>476</v>
      </c>
      <c r="D298" s="31"/>
      <c r="E298" s="32"/>
      <c r="F298" s="13">
        <v>18010.2</v>
      </c>
      <c r="G298" s="13">
        <v>18010.2</v>
      </c>
    </row>
    <row r="299" spans="1:7">
      <c r="A299" s="17" t="s">
        <v>12</v>
      </c>
      <c r="B299" s="31" t="s">
        <v>494</v>
      </c>
      <c r="C299" s="31" t="s">
        <v>476</v>
      </c>
      <c r="D299" s="22" t="s">
        <v>13</v>
      </c>
      <c r="E299" s="32"/>
      <c r="F299" s="13">
        <v>11445.2</v>
      </c>
      <c r="G299" s="13">
        <v>11445.2</v>
      </c>
    </row>
    <row r="300" spans="1:7" ht="30">
      <c r="A300" s="23" t="s">
        <v>42</v>
      </c>
      <c r="B300" s="31" t="s">
        <v>494</v>
      </c>
      <c r="C300" s="31" t="s">
        <v>476</v>
      </c>
      <c r="D300" s="31" t="s">
        <v>43</v>
      </c>
      <c r="E300" s="32"/>
      <c r="F300" s="13">
        <v>11445.2</v>
      </c>
      <c r="G300" s="13">
        <v>11445.2</v>
      </c>
    </row>
    <row r="301" spans="1:7" ht="216.75" customHeight="1">
      <c r="A301" s="33" t="s">
        <v>269</v>
      </c>
      <c r="B301" s="31" t="s">
        <v>494</v>
      </c>
      <c r="C301" s="31" t="s">
        <v>476</v>
      </c>
      <c r="D301" s="31" t="s">
        <v>270</v>
      </c>
      <c r="E301" s="32"/>
      <c r="F301" s="13">
        <v>11445.2</v>
      </c>
      <c r="G301" s="13">
        <v>11445.2</v>
      </c>
    </row>
    <row r="302" spans="1:7">
      <c r="A302" s="33" t="s">
        <v>24</v>
      </c>
      <c r="B302" s="31" t="s">
        <v>494</v>
      </c>
      <c r="C302" s="31" t="s">
        <v>476</v>
      </c>
      <c r="D302" s="31" t="s">
        <v>270</v>
      </c>
      <c r="E302" s="32">
        <v>800</v>
      </c>
      <c r="F302" s="13">
        <v>11403.5</v>
      </c>
      <c r="G302" s="13">
        <v>11403.5</v>
      </c>
    </row>
    <row r="303" spans="1:7" ht="45">
      <c r="A303" s="17" t="s">
        <v>23</v>
      </c>
      <c r="B303" s="31" t="s">
        <v>494</v>
      </c>
      <c r="C303" s="31" t="s">
        <v>476</v>
      </c>
      <c r="D303" s="31" t="s">
        <v>270</v>
      </c>
      <c r="E303" s="32">
        <v>200</v>
      </c>
      <c r="F303" s="13">
        <v>41.7</v>
      </c>
      <c r="G303" s="13">
        <v>41.7</v>
      </c>
    </row>
    <row r="304" spans="1:7" ht="90">
      <c r="A304" s="30" t="s">
        <v>262</v>
      </c>
      <c r="B304" s="31" t="s">
        <v>494</v>
      </c>
      <c r="C304" s="31" t="s">
        <v>476</v>
      </c>
      <c r="D304" s="31" t="s">
        <v>145</v>
      </c>
      <c r="E304" s="32"/>
      <c r="F304" s="13">
        <v>6565</v>
      </c>
      <c r="G304" s="13">
        <v>6565</v>
      </c>
    </row>
    <row r="305" spans="1:7" ht="60">
      <c r="A305" s="30" t="s">
        <v>146</v>
      </c>
      <c r="B305" s="31" t="s">
        <v>494</v>
      </c>
      <c r="C305" s="31" t="s">
        <v>476</v>
      </c>
      <c r="D305" s="31" t="s">
        <v>147</v>
      </c>
      <c r="E305" s="32"/>
      <c r="F305" s="13">
        <v>6565</v>
      </c>
      <c r="G305" s="13">
        <v>6565</v>
      </c>
    </row>
    <row r="306" spans="1:7" ht="45">
      <c r="A306" s="34" t="s">
        <v>263</v>
      </c>
      <c r="B306" s="31" t="s">
        <v>494</v>
      </c>
      <c r="C306" s="31" t="s">
        <v>476</v>
      </c>
      <c r="D306" s="31" t="s">
        <v>264</v>
      </c>
      <c r="E306" s="32"/>
      <c r="F306" s="13">
        <v>6565</v>
      </c>
      <c r="G306" s="13">
        <v>6565</v>
      </c>
    </row>
    <row r="307" spans="1:7" ht="45">
      <c r="A307" s="30" t="s">
        <v>271</v>
      </c>
      <c r="B307" s="31" t="s">
        <v>494</v>
      </c>
      <c r="C307" s="31" t="s">
        <v>476</v>
      </c>
      <c r="D307" s="31" t="s">
        <v>272</v>
      </c>
      <c r="E307" s="32"/>
      <c r="F307" s="13">
        <v>6565</v>
      </c>
      <c r="G307" s="13">
        <v>6565</v>
      </c>
    </row>
    <row r="308" spans="1:7">
      <c r="A308" s="33" t="s">
        <v>24</v>
      </c>
      <c r="B308" s="31" t="s">
        <v>494</v>
      </c>
      <c r="C308" s="31" t="s">
        <v>476</v>
      </c>
      <c r="D308" s="31" t="s">
        <v>272</v>
      </c>
      <c r="E308" s="32">
        <v>800</v>
      </c>
      <c r="F308" s="13">
        <v>6565</v>
      </c>
      <c r="G308" s="13">
        <v>6565</v>
      </c>
    </row>
    <row r="309" spans="1:7">
      <c r="A309" s="30" t="s">
        <v>273</v>
      </c>
      <c r="B309" s="31" t="s">
        <v>494</v>
      </c>
      <c r="C309" s="31" t="s">
        <v>496</v>
      </c>
      <c r="D309" s="31"/>
      <c r="E309" s="32"/>
      <c r="F309" s="13">
        <v>228482.69999999998</v>
      </c>
      <c r="G309" s="13">
        <v>228482.69999999998</v>
      </c>
    </row>
    <row r="310" spans="1:7" ht="90">
      <c r="A310" s="30" t="s">
        <v>262</v>
      </c>
      <c r="B310" s="31" t="s">
        <v>494</v>
      </c>
      <c r="C310" s="31" t="s">
        <v>496</v>
      </c>
      <c r="D310" s="31" t="s">
        <v>145</v>
      </c>
      <c r="E310" s="32"/>
      <c r="F310" s="13">
        <v>214306.8</v>
      </c>
      <c r="G310" s="13">
        <v>214306.8</v>
      </c>
    </row>
    <row r="311" spans="1:7" ht="30">
      <c r="A311" s="30" t="s">
        <v>252</v>
      </c>
      <c r="B311" s="31" t="s">
        <v>494</v>
      </c>
      <c r="C311" s="31" t="s">
        <v>496</v>
      </c>
      <c r="D311" s="31" t="s">
        <v>253</v>
      </c>
      <c r="E311" s="32"/>
      <c r="F311" s="13">
        <v>214306.8</v>
      </c>
      <c r="G311" s="13">
        <v>214306.8</v>
      </c>
    </row>
    <row r="312" spans="1:7" ht="45">
      <c r="A312" s="30" t="s">
        <v>254</v>
      </c>
      <c r="B312" s="31" t="s">
        <v>494</v>
      </c>
      <c r="C312" s="31" t="s">
        <v>496</v>
      </c>
      <c r="D312" s="31" t="s">
        <v>255</v>
      </c>
      <c r="E312" s="32"/>
      <c r="F312" s="13">
        <v>214306.8</v>
      </c>
      <c r="G312" s="13">
        <v>214306.8</v>
      </c>
    </row>
    <row r="313" spans="1:7" ht="30">
      <c r="A313" s="34" t="s">
        <v>274</v>
      </c>
      <c r="B313" s="31" t="s">
        <v>494</v>
      </c>
      <c r="C313" s="31" t="s">
        <v>496</v>
      </c>
      <c r="D313" s="31" t="s">
        <v>275</v>
      </c>
      <c r="E313" s="32"/>
      <c r="F313" s="13">
        <v>56584.3</v>
      </c>
      <c r="G313" s="13">
        <v>56584.3</v>
      </c>
    </row>
    <row r="314" spans="1:7" ht="45">
      <c r="A314" s="17" t="s">
        <v>23</v>
      </c>
      <c r="B314" s="31" t="s">
        <v>494</v>
      </c>
      <c r="C314" s="31" t="s">
        <v>496</v>
      </c>
      <c r="D314" s="31" t="s">
        <v>275</v>
      </c>
      <c r="E314" s="32">
        <v>200</v>
      </c>
      <c r="F314" s="13">
        <v>56584.3</v>
      </c>
      <c r="G314" s="13">
        <v>56584.3</v>
      </c>
    </row>
    <row r="315" spans="1:7" ht="30">
      <c r="A315" s="30" t="s">
        <v>276</v>
      </c>
      <c r="B315" s="31" t="s">
        <v>494</v>
      </c>
      <c r="C315" s="31" t="s">
        <v>496</v>
      </c>
      <c r="D315" s="31" t="s">
        <v>277</v>
      </c>
      <c r="E315" s="32"/>
      <c r="F315" s="13">
        <v>13931.6</v>
      </c>
      <c r="G315" s="13">
        <v>13931.6</v>
      </c>
    </row>
    <row r="316" spans="1:7" ht="45">
      <c r="A316" s="17" t="s">
        <v>23</v>
      </c>
      <c r="B316" s="31" t="s">
        <v>494</v>
      </c>
      <c r="C316" s="31" t="s">
        <v>496</v>
      </c>
      <c r="D316" s="31" t="s">
        <v>277</v>
      </c>
      <c r="E316" s="32">
        <v>200</v>
      </c>
      <c r="F316" s="13">
        <v>13931.6</v>
      </c>
      <c r="G316" s="13">
        <v>13931.6</v>
      </c>
    </row>
    <row r="317" spans="1:7" ht="135">
      <c r="A317" s="36" t="s">
        <v>278</v>
      </c>
      <c r="B317" s="31" t="s">
        <v>494</v>
      </c>
      <c r="C317" s="31" t="s">
        <v>496</v>
      </c>
      <c r="D317" s="31" t="s">
        <v>279</v>
      </c>
      <c r="E317" s="32"/>
      <c r="F317" s="13">
        <v>72373.399999999994</v>
      </c>
      <c r="G317" s="13">
        <v>72373.399999999994</v>
      </c>
    </row>
    <row r="318" spans="1:7">
      <c r="A318" s="33" t="s">
        <v>24</v>
      </c>
      <c r="B318" s="31" t="s">
        <v>494</v>
      </c>
      <c r="C318" s="31" t="s">
        <v>496</v>
      </c>
      <c r="D318" s="31" t="s">
        <v>279</v>
      </c>
      <c r="E318" s="32">
        <v>800</v>
      </c>
      <c r="F318" s="13">
        <v>72373.399999999994</v>
      </c>
      <c r="G318" s="13">
        <v>72373.399999999994</v>
      </c>
    </row>
    <row r="319" spans="1:7" ht="60">
      <c r="A319" s="30" t="s">
        <v>280</v>
      </c>
      <c r="B319" s="31" t="s">
        <v>494</v>
      </c>
      <c r="C319" s="31" t="s">
        <v>496</v>
      </c>
      <c r="D319" s="31" t="s">
        <v>281</v>
      </c>
      <c r="E319" s="32"/>
      <c r="F319" s="13">
        <v>38750</v>
      </c>
      <c r="G319" s="13">
        <v>38750</v>
      </c>
    </row>
    <row r="320" spans="1:7">
      <c r="A320" s="33" t="s">
        <v>24</v>
      </c>
      <c r="B320" s="31" t="s">
        <v>494</v>
      </c>
      <c r="C320" s="31" t="s">
        <v>496</v>
      </c>
      <c r="D320" s="31" t="s">
        <v>281</v>
      </c>
      <c r="E320" s="32">
        <v>800</v>
      </c>
      <c r="F320" s="13">
        <v>38750</v>
      </c>
      <c r="G320" s="13">
        <v>38750</v>
      </c>
    </row>
    <row r="321" spans="1:7" ht="75">
      <c r="A321" s="30" t="s">
        <v>282</v>
      </c>
      <c r="B321" s="31" t="s">
        <v>494</v>
      </c>
      <c r="C321" s="31" t="s">
        <v>496</v>
      </c>
      <c r="D321" s="31" t="s">
        <v>283</v>
      </c>
      <c r="E321" s="32"/>
      <c r="F321" s="13">
        <v>32667.5</v>
      </c>
      <c r="G321" s="13">
        <v>32667.5</v>
      </c>
    </row>
    <row r="322" spans="1:7">
      <c r="A322" s="33" t="s">
        <v>24</v>
      </c>
      <c r="B322" s="31" t="s">
        <v>494</v>
      </c>
      <c r="C322" s="31" t="s">
        <v>496</v>
      </c>
      <c r="D322" s="31" t="s">
        <v>283</v>
      </c>
      <c r="E322" s="32">
        <v>800</v>
      </c>
      <c r="F322" s="13">
        <v>32667.5</v>
      </c>
      <c r="G322" s="13">
        <v>32667.5</v>
      </c>
    </row>
    <row r="323" spans="1:7" ht="60">
      <c r="A323" s="30" t="s">
        <v>75</v>
      </c>
      <c r="B323" s="31" t="s">
        <v>494</v>
      </c>
      <c r="C323" s="31" t="s">
        <v>496</v>
      </c>
      <c r="D323" s="31" t="s">
        <v>76</v>
      </c>
      <c r="E323" s="32"/>
      <c r="F323" s="13">
        <v>14175.9</v>
      </c>
      <c r="G323" s="13">
        <v>14175.9</v>
      </c>
    </row>
    <row r="324" spans="1:7" ht="45">
      <c r="A324" s="30" t="s">
        <v>77</v>
      </c>
      <c r="B324" s="31" t="s">
        <v>494</v>
      </c>
      <c r="C324" s="31" t="s">
        <v>496</v>
      </c>
      <c r="D324" s="31" t="s">
        <v>78</v>
      </c>
      <c r="E324" s="32"/>
      <c r="F324" s="13">
        <v>14175.9</v>
      </c>
      <c r="G324" s="13">
        <v>14175.9</v>
      </c>
    </row>
    <row r="325" spans="1:7" ht="45">
      <c r="A325" s="30" t="s">
        <v>79</v>
      </c>
      <c r="B325" s="31" t="s">
        <v>494</v>
      </c>
      <c r="C325" s="31" t="s">
        <v>496</v>
      </c>
      <c r="D325" s="31" t="s">
        <v>80</v>
      </c>
      <c r="E325" s="32"/>
      <c r="F325" s="13">
        <v>14175.9</v>
      </c>
      <c r="G325" s="13">
        <v>14175.9</v>
      </c>
    </row>
    <row r="326" spans="1:7" ht="60">
      <c r="A326" s="33" t="s">
        <v>284</v>
      </c>
      <c r="B326" s="31" t="s">
        <v>494</v>
      </c>
      <c r="C326" s="31" t="s">
        <v>496</v>
      </c>
      <c r="D326" s="31" t="s">
        <v>285</v>
      </c>
      <c r="E326" s="32"/>
      <c r="F326" s="13">
        <v>14175.9</v>
      </c>
      <c r="G326" s="13">
        <v>14175.9</v>
      </c>
    </row>
    <row r="327" spans="1:7">
      <c r="A327" s="33" t="s">
        <v>24</v>
      </c>
      <c r="B327" s="31" t="s">
        <v>494</v>
      </c>
      <c r="C327" s="31" t="s">
        <v>496</v>
      </c>
      <c r="D327" s="31" t="s">
        <v>285</v>
      </c>
      <c r="E327" s="32">
        <v>800</v>
      </c>
      <c r="F327" s="13">
        <v>14175.9</v>
      </c>
      <c r="G327" s="13">
        <v>14175.9</v>
      </c>
    </row>
    <row r="328" spans="1:7" ht="30">
      <c r="A328" s="17" t="s">
        <v>171</v>
      </c>
      <c r="B328" s="22" t="s">
        <v>494</v>
      </c>
      <c r="C328" s="10" t="s">
        <v>479</v>
      </c>
      <c r="D328" s="22"/>
      <c r="E328" s="9"/>
      <c r="F328" s="13">
        <v>32215.200000000001</v>
      </c>
      <c r="G328" s="13">
        <v>32215.200000000001</v>
      </c>
    </row>
    <row r="329" spans="1:7" ht="90">
      <c r="A329" s="17" t="s">
        <v>286</v>
      </c>
      <c r="B329" s="22" t="s">
        <v>494</v>
      </c>
      <c r="C329" s="10" t="s">
        <v>479</v>
      </c>
      <c r="D329" s="22" t="s">
        <v>145</v>
      </c>
      <c r="E329" s="9"/>
      <c r="F329" s="13">
        <v>32215.200000000001</v>
      </c>
      <c r="G329" s="13">
        <v>32215.200000000001</v>
      </c>
    </row>
    <row r="330" spans="1:7" ht="105">
      <c r="A330" s="17" t="s">
        <v>287</v>
      </c>
      <c r="B330" s="22" t="s">
        <v>494</v>
      </c>
      <c r="C330" s="10" t="s">
        <v>479</v>
      </c>
      <c r="D330" s="22" t="s">
        <v>288</v>
      </c>
      <c r="E330" s="9"/>
      <c r="F330" s="13">
        <v>32215.200000000001</v>
      </c>
      <c r="G330" s="13">
        <v>32215.200000000001</v>
      </c>
    </row>
    <row r="331" spans="1:7" ht="45">
      <c r="A331" s="17" t="s">
        <v>289</v>
      </c>
      <c r="B331" s="22" t="s">
        <v>494</v>
      </c>
      <c r="C331" s="10" t="s">
        <v>479</v>
      </c>
      <c r="D331" s="22" t="s">
        <v>290</v>
      </c>
      <c r="E331" s="9"/>
      <c r="F331" s="13">
        <v>32215.200000000001</v>
      </c>
      <c r="G331" s="13">
        <v>32215.200000000001</v>
      </c>
    </row>
    <row r="332" spans="1:7" ht="60">
      <c r="A332" s="25" t="s">
        <v>40</v>
      </c>
      <c r="B332" s="22" t="s">
        <v>494</v>
      </c>
      <c r="C332" s="10" t="s">
        <v>479</v>
      </c>
      <c r="D332" s="22" t="s">
        <v>291</v>
      </c>
      <c r="E332" s="9"/>
      <c r="F332" s="13">
        <v>32215.200000000001</v>
      </c>
      <c r="G332" s="13">
        <v>32215.200000000001</v>
      </c>
    </row>
    <row r="333" spans="1:7" ht="90">
      <c r="A333" s="17" t="s">
        <v>16</v>
      </c>
      <c r="B333" s="22" t="s">
        <v>494</v>
      </c>
      <c r="C333" s="10" t="s">
        <v>479</v>
      </c>
      <c r="D333" s="22" t="s">
        <v>291</v>
      </c>
      <c r="E333" s="9">
        <v>100</v>
      </c>
      <c r="F333" s="13">
        <v>30480.400000000001</v>
      </c>
      <c r="G333" s="13">
        <v>30480.400000000001</v>
      </c>
    </row>
    <row r="334" spans="1:7" ht="45">
      <c r="A334" s="17" t="s">
        <v>23</v>
      </c>
      <c r="B334" s="22" t="s">
        <v>494</v>
      </c>
      <c r="C334" s="10" t="s">
        <v>479</v>
      </c>
      <c r="D334" s="22" t="s">
        <v>291</v>
      </c>
      <c r="E334" s="9">
        <v>200</v>
      </c>
      <c r="F334" s="13">
        <v>1692.3</v>
      </c>
      <c r="G334" s="13">
        <v>1692.3</v>
      </c>
    </row>
    <row r="335" spans="1:7">
      <c r="A335" s="23" t="s">
        <v>24</v>
      </c>
      <c r="B335" s="22" t="s">
        <v>494</v>
      </c>
      <c r="C335" s="10" t="s">
        <v>479</v>
      </c>
      <c r="D335" s="22" t="s">
        <v>291</v>
      </c>
      <c r="E335" s="9">
        <v>800</v>
      </c>
      <c r="F335" s="13">
        <v>42.5</v>
      </c>
      <c r="G335" s="13">
        <v>42.5</v>
      </c>
    </row>
    <row r="336" spans="1:7">
      <c r="A336" s="17"/>
      <c r="B336" s="22"/>
      <c r="C336" s="10"/>
      <c r="D336" s="22"/>
      <c r="E336" s="9"/>
    </row>
    <row r="337" spans="1:7" ht="43.5">
      <c r="A337" s="20" t="s">
        <v>292</v>
      </c>
      <c r="B337" s="21" t="s">
        <v>497</v>
      </c>
      <c r="C337" s="38" t="s">
        <v>456</v>
      </c>
      <c r="D337" s="21"/>
      <c r="E337" s="39"/>
      <c r="F337" s="77">
        <v>84207.9</v>
      </c>
      <c r="G337" s="77">
        <v>84240.4</v>
      </c>
    </row>
    <row r="338" spans="1:7">
      <c r="A338" s="17" t="s">
        <v>10</v>
      </c>
      <c r="B338" s="22" t="s">
        <v>497</v>
      </c>
      <c r="C338" s="10" t="s">
        <v>450</v>
      </c>
      <c r="D338" s="21"/>
      <c r="E338" s="9"/>
      <c r="F338" s="13">
        <v>85.6</v>
      </c>
      <c r="G338" s="13">
        <v>85.6</v>
      </c>
    </row>
    <row r="339" spans="1:7">
      <c r="A339" s="17" t="s">
        <v>27</v>
      </c>
      <c r="B339" s="22" t="s">
        <v>497</v>
      </c>
      <c r="C339" s="10" t="s">
        <v>452</v>
      </c>
      <c r="D339" s="22"/>
      <c r="E339" s="9"/>
      <c r="F339" s="13">
        <v>85.6</v>
      </c>
      <c r="G339" s="13">
        <v>85.6</v>
      </c>
    </row>
    <row r="340" spans="1:7">
      <c r="A340" s="17" t="s">
        <v>12</v>
      </c>
      <c r="B340" s="22" t="s">
        <v>497</v>
      </c>
      <c r="C340" s="10" t="s">
        <v>452</v>
      </c>
      <c r="D340" s="22" t="s">
        <v>13</v>
      </c>
      <c r="E340" s="9"/>
      <c r="F340" s="13">
        <v>85.6</v>
      </c>
      <c r="G340" s="13">
        <v>85.6</v>
      </c>
    </row>
    <row r="341" spans="1:7" ht="30">
      <c r="A341" s="17" t="s">
        <v>55</v>
      </c>
      <c r="B341" s="22" t="s">
        <v>497</v>
      </c>
      <c r="C341" s="10" t="s">
        <v>452</v>
      </c>
      <c r="D341" s="22" t="s">
        <v>56</v>
      </c>
      <c r="E341" s="9"/>
      <c r="F341" s="13">
        <v>85.6</v>
      </c>
      <c r="G341" s="13">
        <v>85.6</v>
      </c>
    </row>
    <row r="342" spans="1:7">
      <c r="A342" s="23" t="s">
        <v>24</v>
      </c>
      <c r="B342" s="22" t="s">
        <v>497</v>
      </c>
      <c r="C342" s="10" t="s">
        <v>452</v>
      </c>
      <c r="D342" s="22" t="s">
        <v>56</v>
      </c>
      <c r="E342" s="9">
        <v>800</v>
      </c>
      <c r="F342" s="13">
        <v>85.6</v>
      </c>
      <c r="G342" s="13">
        <v>85.6</v>
      </c>
    </row>
    <row r="343" spans="1:7" ht="30">
      <c r="A343" s="17" t="s">
        <v>293</v>
      </c>
      <c r="B343" s="22" t="s">
        <v>497</v>
      </c>
      <c r="C343" s="10" t="s">
        <v>498</v>
      </c>
      <c r="D343" s="22"/>
      <c r="E343" s="9"/>
      <c r="F343" s="13">
        <v>84122.299999999988</v>
      </c>
      <c r="G343" s="13">
        <v>84154.799999999988</v>
      </c>
    </row>
    <row r="344" spans="1:7" ht="60">
      <c r="A344" s="25" t="s">
        <v>294</v>
      </c>
      <c r="B344" s="22" t="s">
        <v>497</v>
      </c>
      <c r="C344" s="10" t="s">
        <v>499</v>
      </c>
      <c r="D344" s="22"/>
      <c r="E344" s="9"/>
      <c r="F344" s="13">
        <v>84122.299999999988</v>
      </c>
      <c r="G344" s="13">
        <v>84154.799999999988</v>
      </c>
    </row>
    <row r="345" spans="1:7" ht="60">
      <c r="A345" s="25" t="s">
        <v>75</v>
      </c>
      <c r="B345" s="22" t="s">
        <v>497</v>
      </c>
      <c r="C345" s="10" t="s">
        <v>499</v>
      </c>
      <c r="D345" s="22" t="s">
        <v>76</v>
      </c>
      <c r="E345" s="9"/>
      <c r="F345" s="13">
        <v>84122.299999999988</v>
      </c>
      <c r="G345" s="13">
        <v>84154.799999999988</v>
      </c>
    </row>
    <row r="346" spans="1:7" ht="45">
      <c r="A346" s="25" t="s">
        <v>295</v>
      </c>
      <c r="B346" s="22" t="s">
        <v>497</v>
      </c>
      <c r="C346" s="10" t="s">
        <v>499</v>
      </c>
      <c r="D346" s="22" t="s">
        <v>296</v>
      </c>
      <c r="E346" s="9"/>
      <c r="F346" s="13">
        <v>30240</v>
      </c>
      <c r="G346" s="13">
        <v>30240</v>
      </c>
    </row>
    <row r="347" spans="1:7" ht="45">
      <c r="A347" s="25" t="s">
        <v>297</v>
      </c>
      <c r="B347" s="22" t="s">
        <v>497</v>
      </c>
      <c r="C347" s="10" t="s">
        <v>499</v>
      </c>
      <c r="D347" s="22" t="s">
        <v>298</v>
      </c>
      <c r="E347" s="9"/>
      <c r="F347" s="13">
        <v>30240</v>
      </c>
      <c r="G347" s="13">
        <v>30240</v>
      </c>
    </row>
    <row r="348" spans="1:7" ht="45">
      <c r="A348" s="25" t="s">
        <v>565</v>
      </c>
      <c r="B348" s="22" t="s">
        <v>497</v>
      </c>
      <c r="C348" s="10" t="s">
        <v>499</v>
      </c>
      <c r="D348" s="22" t="s">
        <v>300</v>
      </c>
      <c r="E348" s="9"/>
      <c r="F348" s="13">
        <v>30240</v>
      </c>
      <c r="G348" s="13">
        <v>30240</v>
      </c>
    </row>
    <row r="349" spans="1:7" ht="37.5" customHeight="1">
      <c r="A349" s="17" t="s">
        <v>23</v>
      </c>
      <c r="B349" s="22" t="s">
        <v>497</v>
      </c>
      <c r="C349" s="10" t="s">
        <v>499</v>
      </c>
      <c r="D349" s="22" t="s">
        <v>300</v>
      </c>
      <c r="E349" s="9">
        <v>200</v>
      </c>
      <c r="F349" s="13">
        <v>30240</v>
      </c>
      <c r="G349" s="13">
        <v>30240</v>
      </c>
    </row>
    <row r="350" spans="1:7" ht="53.25" customHeight="1">
      <c r="A350" s="17" t="s">
        <v>303</v>
      </c>
      <c r="B350" s="22" t="s">
        <v>497</v>
      </c>
      <c r="C350" s="10" t="s">
        <v>499</v>
      </c>
      <c r="D350" s="22" t="s">
        <v>304</v>
      </c>
      <c r="E350" s="9"/>
      <c r="F350" s="13">
        <v>2074.6</v>
      </c>
      <c r="G350" s="13">
        <v>2074.6</v>
      </c>
    </row>
    <row r="351" spans="1:7" ht="45">
      <c r="A351" s="17" t="s">
        <v>305</v>
      </c>
      <c r="B351" s="22" t="s">
        <v>497</v>
      </c>
      <c r="C351" s="10" t="s">
        <v>499</v>
      </c>
      <c r="D351" s="22" t="s">
        <v>306</v>
      </c>
      <c r="E351" s="9"/>
      <c r="F351" s="13">
        <v>2074.6</v>
      </c>
      <c r="G351" s="13">
        <v>2074.6</v>
      </c>
    </row>
    <row r="352" spans="1:7" ht="45">
      <c r="A352" s="17" t="s">
        <v>307</v>
      </c>
      <c r="B352" s="26" t="s">
        <v>497</v>
      </c>
      <c r="C352" s="26" t="s">
        <v>499</v>
      </c>
      <c r="D352" s="26" t="s">
        <v>308</v>
      </c>
      <c r="E352" s="26"/>
      <c r="F352" s="13">
        <v>70</v>
      </c>
      <c r="G352" s="13">
        <v>70</v>
      </c>
    </row>
    <row r="353" spans="1:7" ht="45">
      <c r="A353" s="17" t="s">
        <v>23</v>
      </c>
      <c r="B353" s="26" t="s">
        <v>497</v>
      </c>
      <c r="C353" s="26" t="s">
        <v>499</v>
      </c>
      <c r="D353" s="26" t="s">
        <v>308</v>
      </c>
      <c r="E353" s="26" t="s">
        <v>461</v>
      </c>
      <c r="F353" s="13">
        <v>70</v>
      </c>
      <c r="G353" s="13">
        <v>70</v>
      </c>
    </row>
    <row r="354" spans="1:7" ht="60">
      <c r="A354" s="83" t="s">
        <v>553</v>
      </c>
      <c r="B354" s="26" t="s">
        <v>497</v>
      </c>
      <c r="C354" s="26" t="s">
        <v>499</v>
      </c>
      <c r="D354" s="26" t="s">
        <v>554</v>
      </c>
      <c r="E354" s="26"/>
      <c r="F354" s="13">
        <v>96.6</v>
      </c>
      <c r="G354" s="13">
        <v>96.6</v>
      </c>
    </row>
    <row r="355" spans="1:7" ht="45">
      <c r="A355" s="17" t="s">
        <v>23</v>
      </c>
      <c r="B355" s="26" t="s">
        <v>497</v>
      </c>
      <c r="C355" s="26" t="s">
        <v>499</v>
      </c>
      <c r="D355" s="26" t="s">
        <v>554</v>
      </c>
      <c r="E355" s="26" t="s">
        <v>461</v>
      </c>
      <c r="F355" s="13">
        <v>96.6</v>
      </c>
      <c r="G355" s="13">
        <v>96.6</v>
      </c>
    </row>
    <row r="356" spans="1:7" ht="30">
      <c r="A356" s="33" t="s">
        <v>309</v>
      </c>
      <c r="B356" s="22" t="s">
        <v>497</v>
      </c>
      <c r="C356" s="10" t="s">
        <v>499</v>
      </c>
      <c r="D356" s="26" t="s">
        <v>310</v>
      </c>
      <c r="E356" s="9"/>
      <c r="F356" s="13">
        <v>1908</v>
      </c>
      <c r="G356" s="13">
        <v>1908</v>
      </c>
    </row>
    <row r="357" spans="1:7" ht="90">
      <c r="A357" s="17" t="s">
        <v>16</v>
      </c>
      <c r="B357" s="22" t="s">
        <v>497</v>
      </c>
      <c r="C357" s="10" t="s">
        <v>499</v>
      </c>
      <c r="D357" s="26" t="s">
        <v>310</v>
      </c>
      <c r="E357" s="9">
        <v>100</v>
      </c>
      <c r="F357" s="13">
        <v>1908</v>
      </c>
      <c r="G357" s="13">
        <v>1908</v>
      </c>
    </row>
    <row r="358" spans="1:7" ht="45">
      <c r="A358" s="25" t="s">
        <v>311</v>
      </c>
      <c r="B358" s="22" t="s">
        <v>497</v>
      </c>
      <c r="C358" s="10" t="s">
        <v>499</v>
      </c>
      <c r="D358" s="22" t="s">
        <v>312</v>
      </c>
      <c r="E358" s="9"/>
      <c r="F358" s="13">
        <v>3249.1000000000004</v>
      </c>
      <c r="G358" s="13">
        <v>3249.1000000000004</v>
      </c>
    </row>
    <row r="359" spans="1:7" ht="45">
      <c r="A359" s="25" t="s">
        <v>313</v>
      </c>
      <c r="B359" s="22" t="s">
        <v>497</v>
      </c>
      <c r="C359" s="10" t="s">
        <v>499</v>
      </c>
      <c r="D359" s="22" t="s">
        <v>314</v>
      </c>
      <c r="E359" s="9"/>
      <c r="F359" s="13">
        <v>3249.1000000000004</v>
      </c>
      <c r="G359" s="13">
        <v>3249.1000000000004</v>
      </c>
    </row>
    <row r="360" spans="1:7" ht="30">
      <c r="A360" s="25" t="s">
        <v>315</v>
      </c>
      <c r="B360" s="22" t="s">
        <v>497</v>
      </c>
      <c r="C360" s="10" t="s">
        <v>499</v>
      </c>
      <c r="D360" s="22" t="s">
        <v>316</v>
      </c>
      <c r="E360" s="9"/>
      <c r="F360" s="13">
        <v>3249.1000000000004</v>
      </c>
      <c r="G360" s="13">
        <v>3249.1000000000004</v>
      </c>
    </row>
    <row r="361" spans="1:7" ht="90">
      <c r="A361" s="17" t="s">
        <v>16</v>
      </c>
      <c r="B361" s="22" t="s">
        <v>497</v>
      </c>
      <c r="C361" s="10" t="s">
        <v>499</v>
      </c>
      <c r="D361" s="22" t="s">
        <v>316</v>
      </c>
      <c r="E361" s="9">
        <v>100</v>
      </c>
      <c r="F361" s="13">
        <v>1171.8</v>
      </c>
      <c r="G361" s="13">
        <v>1171.8</v>
      </c>
    </row>
    <row r="362" spans="1:7" ht="45">
      <c r="A362" s="17" t="s">
        <v>23</v>
      </c>
      <c r="B362" s="22" t="s">
        <v>497</v>
      </c>
      <c r="C362" s="10" t="s">
        <v>499</v>
      </c>
      <c r="D362" s="22" t="s">
        <v>316</v>
      </c>
      <c r="E362" s="9">
        <v>200</v>
      </c>
      <c r="F362" s="13">
        <v>2077.3000000000002</v>
      </c>
      <c r="G362" s="13">
        <v>2077.3000000000002</v>
      </c>
    </row>
    <row r="363" spans="1:7" ht="75">
      <c r="A363" s="17" t="s">
        <v>317</v>
      </c>
      <c r="B363" s="22" t="s">
        <v>497</v>
      </c>
      <c r="C363" s="10" t="s">
        <v>499</v>
      </c>
      <c r="D363" s="22" t="s">
        <v>318</v>
      </c>
      <c r="E363" s="9"/>
      <c r="F363" s="13">
        <v>48558.6</v>
      </c>
      <c r="G363" s="13">
        <v>48591.1</v>
      </c>
    </row>
    <row r="364" spans="1:7" ht="60">
      <c r="A364" s="17" t="s">
        <v>319</v>
      </c>
      <c r="B364" s="22" t="s">
        <v>497</v>
      </c>
      <c r="C364" s="10" t="s">
        <v>499</v>
      </c>
      <c r="D364" s="22" t="s">
        <v>320</v>
      </c>
      <c r="E364" s="9"/>
      <c r="F364" s="13">
        <v>48558.6</v>
      </c>
      <c r="G364" s="13">
        <v>48591.1</v>
      </c>
    </row>
    <row r="365" spans="1:7" ht="45">
      <c r="A365" s="23" t="s">
        <v>53</v>
      </c>
      <c r="B365" s="22" t="s">
        <v>497</v>
      </c>
      <c r="C365" s="10" t="s">
        <v>499</v>
      </c>
      <c r="D365" s="37" t="s">
        <v>321</v>
      </c>
      <c r="E365" s="9"/>
      <c r="F365" s="13">
        <v>48558.6</v>
      </c>
      <c r="G365" s="13">
        <v>48591.1</v>
      </c>
    </row>
    <row r="366" spans="1:7" ht="90">
      <c r="A366" s="17" t="s">
        <v>16</v>
      </c>
      <c r="B366" s="22" t="s">
        <v>497</v>
      </c>
      <c r="C366" s="10" t="s">
        <v>499</v>
      </c>
      <c r="D366" s="37" t="s">
        <v>322</v>
      </c>
      <c r="E366" s="9">
        <v>100</v>
      </c>
      <c r="F366" s="13">
        <v>44210.9</v>
      </c>
      <c r="G366" s="13">
        <v>44210.9</v>
      </c>
    </row>
    <row r="367" spans="1:7" ht="45">
      <c r="A367" s="17" t="s">
        <v>23</v>
      </c>
      <c r="B367" s="22" t="s">
        <v>497</v>
      </c>
      <c r="C367" s="10" t="s">
        <v>499</v>
      </c>
      <c r="D367" s="37" t="s">
        <v>321</v>
      </c>
      <c r="E367" s="9">
        <v>200</v>
      </c>
      <c r="F367" s="13">
        <v>3745</v>
      </c>
      <c r="G367" s="13">
        <v>3777.5</v>
      </c>
    </row>
    <row r="368" spans="1:7">
      <c r="A368" s="23" t="s">
        <v>24</v>
      </c>
      <c r="B368" s="22" t="s">
        <v>497</v>
      </c>
      <c r="C368" s="10" t="s">
        <v>499</v>
      </c>
      <c r="D368" s="37" t="s">
        <v>321</v>
      </c>
      <c r="E368" s="9">
        <v>800</v>
      </c>
      <c r="F368" s="13">
        <v>602.70000000000005</v>
      </c>
      <c r="G368" s="13">
        <v>602.70000000000005</v>
      </c>
    </row>
    <row r="369" spans="1:7">
      <c r="A369" s="25"/>
      <c r="B369" s="29"/>
      <c r="C369" s="10" t="s">
        <v>456</v>
      </c>
      <c r="D369" s="29"/>
      <c r="E369" s="9"/>
    </row>
    <row r="370" spans="1:7" ht="29.25">
      <c r="A370" s="20" t="s">
        <v>323</v>
      </c>
      <c r="B370" s="21" t="s">
        <v>500</v>
      </c>
      <c r="C370" s="10" t="s">
        <v>456</v>
      </c>
      <c r="D370" s="21"/>
      <c r="E370" s="9"/>
      <c r="F370" s="77">
        <v>1964182.0999999999</v>
      </c>
      <c r="G370" s="77">
        <v>1970079.9</v>
      </c>
    </row>
    <row r="371" spans="1:7">
      <c r="A371" s="17" t="s">
        <v>176</v>
      </c>
      <c r="B371" s="22" t="s">
        <v>500</v>
      </c>
      <c r="C371" s="10" t="s">
        <v>480</v>
      </c>
      <c r="D371" s="22"/>
      <c r="E371" s="9"/>
      <c r="F371" s="13">
        <v>1843243.7</v>
      </c>
      <c r="G371" s="13">
        <v>1849141.5</v>
      </c>
    </row>
    <row r="372" spans="1:7">
      <c r="A372" s="17" t="s">
        <v>324</v>
      </c>
      <c r="B372" s="22" t="s">
        <v>500</v>
      </c>
      <c r="C372" s="10" t="s">
        <v>501</v>
      </c>
      <c r="D372" s="22"/>
      <c r="E372" s="9"/>
      <c r="F372" s="13">
        <v>718677.2</v>
      </c>
      <c r="G372" s="13">
        <v>721022.2</v>
      </c>
    </row>
    <row r="373" spans="1:7" ht="45">
      <c r="A373" s="17" t="s">
        <v>325</v>
      </c>
      <c r="B373" s="22" t="s">
        <v>500</v>
      </c>
      <c r="C373" s="10" t="s">
        <v>501</v>
      </c>
      <c r="D373" s="22" t="s">
        <v>326</v>
      </c>
      <c r="E373" s="9"/>
      <c r="F373" s="13">
        <v>718677.2</v>
      </c>
      <c r="G373" s="13">
        <v>721022.2</v>
      </c>
    </row>
    <row r="374" spans="1:7" ht="45">
      <c r="A374" s="23" t="s">
        <v>327</v>
      </c>
      <c r="B374" s="22" t="s">
        <v>500</v>
      </c>
      <c r="C374" s="10" t="s">
        <v>501</v>
      </c>
      <c r="D374" s="22" t="s">
        <v>328</v>
      </c>
      <c r="E374" s="9"/>
      <c r="F374" s="13">
        <v>717696.89999999991</v>
      </c>
      <c r="G374" s="13">
        <v>720041.89999999991</v>
      </c>
    </row>
    <row r="375" spans="1:7" ht="60">
      <c r="A375" s="23" t="s">
        <v>329</v>
      </c>
      <c r="B375" s="22" t="s">
        <v>500</v>
      </c>
      <c r="C375" s="10" t="s">
        <v>501</v>
      </c>
      <c r="D375" s="22" t="s">
        <v>330</v>
      </c>
      <c r="E375" s="9"/>
      <c r="F375" s="13">
        <v>717696.89999999991</v>
      </c>
      <c r="G375" s="13">
        <v>720041.89999999991</v>
      </c>
    </row>
    <row r="376" spans="1:7" ht="45">
      <c r="A376" s="23" t="s">
        <v>53</v>
      </c>
      <c r="B376" s="22" t="s">
        <v>500</v>
      </c>
      <c r="C376" s="10" t="s">
        <v>501</v>
      </c>
      <c r="D376" s="22" t="s">
        <v>331</v>
      </c>
      <c r="E376" s="9"/>
      <c r="F376" s="13">
        <v>354506.8</v>
      </c>
      <c r="G376" s="13">
        <v>356851.8</v>
      </c>
    </row>
    <row r="377" spans="1:7" ht="45">
      <c r="A377" s="17" t="s">
        <v>66</v>
      </c>
      <c r="B377" s="22" t="s">
        <v>500</v>
      </c>
      <c r="C377" s="10" t="s">
        <v>501</v>
      </c>
      <c r="D377" s="22" t="s">
        <v>331</v>
      </c>
      <c r="E377" s="9">
        <v>600</v>
      </c>
      <c r="F377" s="13">
        <v>354506.8</v>
      </c>
      <c r="G377" s="13">
        <v>356851.8</v>
      </c>
    </row>
    <row r="378" spans="1:7" ht="255">
      <c r="A378" s="27" t="s">
        <v>560</v>
      </c>
      <c r="B378" s="22" t="s">
        <v>500</v>
      </c>
      <c r="C378" s="10" t="s">
        <v>501</v>
      </c>
      <c r="D378" s="22" t="s">
        <v>558</v>
      </c>
      <c r="E378" s="9"/>
      <c r="F378" s="13">
        <v>363190.1</v>
      </c>
      <c r="G378" s="13">
        <v>363190.1</v>
      </c>
    </row>
    <row r="379" spans="1:7" ht="45">
      <c r="A379" s="17" t="s">
        <v>66</v>
      </c>
      <c r="B379" s="22" t="s">
        <v>500</v>
      </c>
      <c r="C379" s="10" t="s">
        <v>501</v>
      </c>
      <c r="D379" s="22" t="s">
        <v>558</v>
      </c>
      <c r="E379" s="10" t="s">
        <v>502</v>
      </c>
      <c r="F379" s="13">
        <v>363190.1</v>
      </c>
      <c r="G379" s="13">
        <v>363190.1</v>
      </c>
    </row>
    <row r="380" spans="1:7" ht="75">
      <c r="A380" s="41" t="s">
        <v>335</v>
      </c>
      <c r="B380" s="42" t="s">
        <v>500</v>
      </c>
      <c r="C380" s="43" t="s">
        <v>501</v>
      </c>
      <c r="D380" s="42" t="s">
        <v>336</v>
      </c>
      <c r="E380" s="43"/>
      <c r="F380" s="13">
        <v>980.3</v>
      </c>
      <c r="G380" s="13">
        <v>980.3</v>
      </c>
    </row>
    <row r="381" spans="1:7" ht="45">
      <c r="A381" s="40" t="s">
        <v>337</v>
      </c>
      <c r="B381" s="42" t="s">
        <v>500</v>
      </c>
      <c r="C381" s="43" t="s">
        <v>501</v>
      </c>
      <c r="D381" s="42" t="s">
        <v>338</v>
      </c>
      <c r="E381" s="43"/>
      <c r="F381" s="13">
        <v>980.3</v>
      </c>
      <c r="G381" s="13">
        <v>980.3</v>
      </c>
    </row>
    <row r="382" spans="1:7" ht="45">
      <c r="A382" s="44" t="s">
        <v>340</v>
      </c>
      <c r="B382" s="42" t="s">
        <v>500</v>
      </c>
      <c r="C382" s="43" t="s">
        <v>501</v>
      </c>
      <c r="D382" s="42" t="s">
        <v>341</v>
      </c>
      <c r="E382" s="43"/>
      <c r="F382" s="13">
        <v>980.3</v>
      </c>
      <c r="G382" s="13">
        <v>980.3</v>
      </c>
    </row>
    <row r="383" spans="1:7" ht="45">
      <c r="A383" s="17" t="s">
        <v>66</v>
      </c>
      <c r="B383" s="42" t="s">
        <v>500</v>
      </c>
      <c r="C383" s="43" t="s">
        <v>501</v>
      </c>
      <c r="D383" s="42" t="s">
        <v>341</v>
      </c>
      <c r="E383" s="43">
        <v>600</v>
      </c>
      <c r="F383" s="13">
        <v>980.3</v>
      </c>
      <c r="G383" s="13">
        <v>980.3</v>
      </c>
    </row>
    <row r="384" spans="1:7">
      <c r="A384" s="17" t="s">
        <v>342</v>
      </c>
      <c r="B384" s="22" t="s">
        <v>500</v>
      </c>
      <c r="C384" s="22" t="s">
        <v>503</v>
      </c>
      <c r="D384" s="22"/>
      <c r="E384" s="29"/>
      <c r="F384" s="13">
        <v>893571</v>
      </c>
      <c r="G384" s="13">
        <v>895319.7</v>
      </c>
    </row>
    <row r="385" spans="1:8" ht="45">
      <c r="A385" s="17" t="s">
        <v>325</v>
      </c>
      <c r="B385" s="22" t="s">
        <v>500</v>
      </c>
      <c r="C385" s="10" t="s">
        <v>503</v>
      </c>
      <c r="D385" s="22" t="s">
        <v>326</v>
      </c>
      <c r="E385" s="9"/>
      <c r="F385" s="13">
        <v>893571</v>
      </c>
      <c r="G385" s="13">
        <v>895319.7</v>
      </c>
    </row>
    <row r="386" spans="1:8" ht="45">
      <c r="A386" s="23" t="s">
        <v>327</v>
      </c>
      <c r="B386" s="22" t="s">
        <v>500</v>
      </c>
      <c r="C386" s="10" t="s">
        <v>503</v>
      </c>
      <c r="D386" s="22" t="s">
        <v>328</v>
      </c>
      <c r="E386" s="9"/>
      <c r="F386" s="13">
        <v>891754.4</v>
      </c>
      <c r="G386" s="13">
        <v>893503.1</v>
      </c>
    </row>
    <row r="387" spans="1:8" ht="60">
      <c r="A387" s="25" t="s">
        <v>329</v>
      </c>
      <c r="B387" s="22" t="s">
        <v>500</v>
      </c>
      <c r="C387" s="10" t="s">
        <v>503</v>
      </c>
      <c r="D387" s="22" t="s">
        <v>330</v>
      </c>
      <c r="E387" s="9"/>
      <c r="F387" s="13">
        <v>891754.4</v>
      </c>
      <c r="G387" s="13">
        <v>893503.1</v>
      </c>
      <c r="H387" s="19"/>
    </row>
    <row r="388" spans="1:8" ht="45">
      <c r="A388" s="25" t="s">
        <v>53</v>
      </c>
      <c r="B388" s="22" t="s">
        <v>500</v>
      </c>
      <c r="C388" s="10" t="s">
        <v>503</v>
      </c>
      <c r="D388" s="22" t="s">
        <v>331</v>
      </c>
      <c r="E388" s="9"/>
      <c r="F388" s="13">
        <v>233619.4</v>
      </c>
      <c r="G388" s="13">
        <v>235368.1</v>
      </c>
    </row>
    <row r="389" spans="1:8" ht="45">
      <c r="A389" s="17" t="s">
        <v>66</v>
      </c>
      <c r="B389" s="22" t="s">
        <v>500</v>
      </c>
      <c r="C389" s="22" t="s">
        <v>503</v>
      </c>
      <c r="D389" s="22" t="s">
        <v>331</v>
      </c>
      <c r="E389" s="29">
        <v>600</v>
      </c>
      <c r="F389" s="13">
        <v>233619.4</v>
      </c>
      <c r="G389" s="13">
        <v>235368.1</v>
      </c>
    </row>
    <row r="390" spans="1:8" ht="60">
      <c r="A390" s="30" t="s">
        <v>343</v>
      </c>
      <c r="B390" s="22" t="s">
        <v>500</v>
      </c>
      <c r="C390" s="22" t="s">
        <v>503</v>
      </c>
      <c r="D390" s="31" t="s">
        <v>344</v>
      </c>
      <c r="E390" s="45"/>
      <c r="F390" s="13">
        <v>9960.2999999999993</v>
      </c>
      <c r="G390" s="13">
        <v>9960.2999999999993</v>
      </c>
    </row>
    <row r="391" spans="1:8" ht="45">
      <c r="A391" s="17" t="s">
        <v>66</v>
      </c>
      <c r="B391" s="22" t="s">
        <v>500</v>
      </c>
      <c r="C391" s="22" t="s">
        <v>503</v>
      </c>
      <c r="D391" s="31" t="s">
        <v>344</v>
      </c>
      <c r="E391" s="28">
        <v>600</v>
      </c>
      <c r="F391" s="13">
        <v>9960.2999999999993</v>
      </c>
      <c r="G391" s="13">
        <v>9960.2999999999993</v>
      </c>
    </row>
    <row r="392" spans="1:8" ht="45">
      <c r="A392" s="30" t="s">
        <v>345</v>
      </c>
      <c r="B392" s="22" t="s">
        <v>500</v>
      </c>
      <c r="C392" s="22" t="s">
        <v>503</v>
      </c>
      <c r="D392" s="31" t="s">
        <v>346</v>
      </c>
      <c r="E392" s="45"/>
      <c r="F392" s="13">
        <v>480</v>
      </c>
      <c r="G392" s="13">
        <v>480</v>
      </c>
    </row>
    <row r="393" spans="1:8" ht="45">
      <c r="A393" s="17" t="s">
        <v>66</v>
      </c>
      <c r="B393" s="22" t="s">
        <v>500</v>
      </c>
      <c r="C393" s="22" t="s">
        <v>503</v>
      </c>
      <c r="D393" s="31" t="s">
        <v>346</v>
      </c>
      <c r="E393" s="28">
        <v>600</v>
      </c>
      <c r="F393" s="13">
        <v>480</v>
      </c>
      <c r="G393" s="13">
        <v>480</v>
      </c>
    </row>
    <row r="394" spans="1:8" ht="60">
      <c r="A394" s="30" t="s">
        <v>347</v>
      </c>
      <c r="B394" s="22" t="s">
        <v>500</v>
      </c>
      <c r="C394" s="22" t="s">
        <v>503</v>
      </c>
      <c r="D394" s="31" t="s">
        <v>348</v>
      </c>
      <c r="E394" s="45"/>
      <c r="F394" s="13">
        <v>8495.2999999999993</v>
      </c>
      <c r="G394" s="13">
        <v>8495.2999999999993</v>
      </c>
    </row>
    <row r="395" spans="1:8" ht="45">
      <c r="A395" s="17" t="s">
        <v>66</v>
      </c>
      <c r="B395" s="22" t="s">
        <v>500</v>
      </c>
      <c r="C395" s="22" t="s">
        <v>503</v>
      </c>
      <c r="D395" s="31" t="s">
        <v>348</v>
      </c>
      <c r="E395" s="28">
        <v>600</v>
      </c>
      <c r="F395" s="13">
        <v>8495.2999999999993</v>
      </c>
      <c r="G395" s="13">
        <v>8495.2999999999993</v>
      </c>
    </row>
    <row r="396" spans="1:8" ht="255">
      <c r="A396" s="17" t="s">
        <v>560</v>
      </c>
      <c r="B396" s="22" t="s">
        <v>500</v>
      </c>
      <c r="C396" s="10" t="s">
        <v>503</v>
      </c>
      <c r="D396" s="22" t="s">
        <v>559</v>
      </c>
      <c r="E396" s="22"/>
      <c r="F396" s="13">
        <v>639199.4</v>
      </c>
      <c r="G396" s="13">
        <v>639199.4</v>
      </c>
    </row>
    <row r="397" spans="1:8" ht="45">
      <c r="A397" s="17" t="s">
        <v>66</v>
      </c>
      <c r="B397" s="22" t="s">
        <v>500</v>
      </c>
      <c r="C397" s="22" t="s">
        <v>503</v>
      </c>
      <c r="D397" s="22" t="s">
        <v>559</v>
      </c>
      <c r="E397" s="22" t="s">
        <v>502</v>
      </c>
      <c r="F397" s="13">
        <v>639199.4</v>
      </c>
      <c r="G397" s="13">
        <v>639199.4</v>
      </c>
    </row>
    <row r="398" spans="1:8" ht="75">
      <c r="A398" s="46" t="s">
        <v>335</v>
      </c>
      <c r="B398" s="31" t="s">
        <v>500</v>
      </c>
      <c r="C398" s="31" t="s">
        <v>503</v>
      </c>
      <c r="D398" s="31" t="s">
        <v>336</v>
      </c>
      <c r="E398" s="28"/>
      <c r="F398" s="13">
        <v>1816.6</v>
      </c>
      <c r="G398" s="13">
        <v>1816.6</v>
      </c>
    </row>
    <row r="399" spans="1:8" ht="45">
      <c r="A399" s="47" t="s">
        <v>337</v>
      </c>
      <c r="B399" s="31" t="s">
        <v>500</v>
      </c>
      <c r="C399" s="31" t="s">
        <v>503</v>
      </c>
      <c r="D399" s="31" t="s">
        <v>338</v>
      </c>
      <c r="E399" s="28"/>
      <c r="F399" s="13">
        <v>1816.6</v>
      </c>
      <c r="G399" s="13">
        <v>1816.6</v>
      </c>
    </row>
    <row r="400" spans="1:8" ht="30">
      <c r="A400" s="34" t="s">
        <v>339</v>
      </c>
      <c r="B400" s="31" t="s">
        <v>500</v>
      </c>
      <c r="C400" s="31" t="s">
        <v>503</v>
      </c>
      <c r="D400" s="31" t="s">
        <v>349</v>
      </c>
      <c r="E400" s="28"/>
      <c r="F400" s="13">
        <v>325.5</v>
      </c>
      <c r="G400" s="13">
        <v>325.5</v>
      </c>
    </row>
    <row r="401" spans="1:8" ht="45">
      <c r="A401" s="17" t="s">
        <v>66</v>
      </c>
      <c r="B401" s="31" t="s">
        <v>500</v>
      </c>
      <c r="C401" s="31" t="s">
        <v>503</v>
      </c>
      <c r="D401" s="31" t="s">
        <v>349</v>
      </c>
      <c r="E401" s="28">
        <v>600</v>
      </c>
      <c r="F401" s="13">
        <v>325.5</v>
      </c>
      <c r="G401" s="13">
        <v>325.5</v>
      </c>
    </row>
    <row r="402" spans="1:8" ht="45">
      <c r="A402" s="30" t="s">
        <v>340</v>
      </c>
      <c r="B402" s="31" t="s">
        <v>500</v>
      </c>
      <c r="C402" s="31" t="s">
        <v>503</v>
      </c>
      <c r="D402" s="31" t="s">
        <v>341</v>
      </c>
      <c r="E402" s="28"/>
      <c r="F402" s="13">
        <v>1491.1</v>
      </c>
      <c r="G402" s="13">
        <v>1491.1</v>
      </c>
    </row>
    <row r="403" spans="1:8" ht="45">
      <c r="A403" s="17" t="s">
        <v>66</v>
      </c>
      <c r="B403" s="31" t="s">
        <v>500</v>
      </c>
      <c r="C403" s="31" t="s">
        <v>503</v>
      </c>
      <c r="D403" s="31" t="s">
        <v>341</v>
      </c>
      <c r="E403" s="28">
        <v>600</v>
      </c>
      <c r="F403" s="13">
        <v>1491.1</v>
      </c>
      <c r="G403" s="13">
        <v>1491.1</v>
      </c>
    </row>
    <row r="404" spans="1:8">
      <c r="A404" s="17" t="s">
        <v>525</v>
      </c>
      <c r="B404" s="31" t="s">
        <v>500</v>
      </c>
      <c r="C404" s="31" t="s">
        <v>526</v>
      </c>
      <c r="D404" s="31"/>
      <c r="E404" s="28"/>
      <c r="F404" s="13">
        <v>146244.9</v>
      </c>
      <c r="G404" s="13">
        <v>146713.1</v>
      </c>
    </row>
    <row r="405" spans="1:8" ht="45">
      <c r="A405" s="17" t="s">
        <v>325</v>
      </c>
      <c r="B405" s="22" t="s">
        <v>500</v>
      </c>
      <c r="C405" s="10" t="s">
        <v>526</v>
      </c>
      <c r="D405" s="22" t="s">
        <v>326</v>
      </c>
      <c r="E405" s="28"/>
      <c r="F405" s="13">
        <v>146244.9</v>
      </c>
      <c r="G405" s="13">
        <v>146713.1</v>
      </c>
    </row>
    <row r="406" spans="1:8" ht="45">
      <c r="A406" s="23" t="s">
        <v>327</v>
      </c>
      <c r="B406" s="22" t="s">
        <v>500</v>
      </c>
      <c r="C406" s="10" t="s">
        <v>503</v>
      </c>
      <c r="D406" s="22" t="s">
        <v>328</v>
      </c>
      <c r="E406" s="28"/>
      <c r="F406" s="13">
        <v>146230.9</v>
      </c>
      <c r="G406" s="13">
        <v>146699.1</v>
      </c>
    </row>
    <row r="407" spans="1:8" ht="60">
      <c r="A407" s="25" t="s">
        <v>329</v>
      </c>
      <c r="B407" s="22" t="s">
        <v>500</v>
      </c>
      <c r="C407" s="10" t="s">
        <v>526</v>
      </c>
      <c r="D407" s="22" t="s">
        <v>330</v>
      </c>
      <c r="E407" s="28"/>
      <c r="F407" s="13">
        <v>146230.9</v>
      </c>
      <c r="G407" s="13">
        <v>146699.1</v>
      </c>
    </row>
    <row r="408" spans="1:8" ht="45">
      <c r="A408" s="25" t="s">
        <v>53</v>
      </c>
      <c r="B408" s="22" t="s">
        <v>500</v>
      </c>
      <c r="C408" s="10" t="s">
        <v>526</v>
      </c>
      <c r="D408" s="22" t="s">
        <v>331</v>
      </c>
      <c r="E408" s="9"/>
      <c r="F408" s="13">
        <v>146230.9</v>
      </c>
      <c r="G408" s="13">
        <v>146699.1</v>
      </c>
    </row>
    <row r="409" spans="1:8" ht="45">
      <c r="A409" s="17" t="s">
        <v>66</v>
      </c>
      <c r="B409" s="22" t="s">
        <v>500</v>
      </c>
      <c r="C409" s="10" t="s">
        <v>526</v>
      </c>
      <c r="D409" s="22" t="s">
        <v>331</v>
      </c>
      <c r="E409" s="29">
        <v>600</v>
      </c>
      <c r="F409" s="13">
        <v>146230.9</v>
      </c>
      <c r="G409" s="13">
        <v>146699.1</v>
      </c>
    </row>
    <row r="410" spans="1:8" ht="75">
      <c r="A410" s="46" t="s">
        <v>335</v>
      </c>
      <c r="B410" s="31" t="s">
        <v>500</v>
      </c>
      <c r="C410" s="10" t="s">
        <v>526</v>
      </c>
      <c r="D410" s="31" t="s">
        <v>336</v>
      </c>
      <c r="E410" s="28"/>
      <c r="F410" s="13">
        <v>14</v>
      </c>
      <c r="G410" s="13">
        <v>14</v>
      </c>
    </row>
    <row r="411" spans="1:8" ht="54.75" customHeight="1">
      <c r="A411" s="47" t="s">
        <v>337</v>
      </c>
      <c r="B411" s="31" t="s">
        <v>500</v>
      </c>
      <c r="C411" s="10" t="s">
        <v>526</v>
      </c>
      <c r="D411" s="31" t="s">
        <v>338</v>
      </c>
      <c r="E411" s="28"/>
      <c r="F411" s="13">
        <v>14</v>
      </c>
      <c r="G411" s="13">
        <v>14</v>
      </c>
    </row>
    <row r="412" spans="1:8" ht="45">
      <c r="A412" s="30" t="s">
        <v>340</v>
      </c>
      <c r="B412" s="31" t="s">
        <v>500</v>
      </c>
      <c r="C412" s="10" t="s">
        <v>526</v>
      </c>
      <c r="D412" s="31" t="s">
        <v>341</v>
      </c>
      <c r="E412" s="28"/>
      <c r="F412" s="13">
        <v>14</v>
      </c>
      <c r="G412" s="13">
        <v>14</v>
      </c>
    </row>
    <row r="413" spans="1:8" ht="45">
      <c r="A413" s="17" t="s">
        <v>66</v>
      </c>
      <c r="B413" s="31" t="s">
        <v>500</v>
      </c>
      <c r="C413" s="10" t="s">
        <v>526</v>
      </c>
      <c r="D413" s="31" t="s">
        <v>341</v>
      </c>
      <c r="E413" s="28">
        <v>600</v>
      </c>
      <c r="F413" s="13">
        <v>14</v>
      </c>
      <c r="G413" s="13">
        <v>14</v>
      </c>
    </row>
    <row r="414" spans="1:8">
      <c r="A414" s="17" t="s">
        <v>529</v>
      </c>
      <c r="B414" s="22" t="s">
        <v>500</v>
      </c>
      <c r="C414" s="10" t="s">
        <v>481</v>
      </c>
      <c r="D414" s="22"/>
      <c r="E414" s="9"/>
      <c r="F414" s="13">
        <v>12463</v>
      </c>
      <c r="G414" s="13">
        <v>13798.9</v>
      </c>
    </row>
    <row r="415" spans="1:8" ht="45">
      <c r="A415" s="17" t="s">
        <v>325</v>
      </c>
      <c r="B415" s="22" t="s">
        <v>500</v>
      </c>
      <c r="C415" s="10" t="s">
        <v>481</v>
      </c>
      <c r="D415" s="22" t="s">
        <v>326</v>
      </c>
      <c r="E415" s="9"/>
      <c r="F415" s="13">
        <v>12463</v>
      </c>
      <c r="G415" s="13">
        <v>13798.9</v>
      </c>
    </row>
    <row r="416" spans="1:8" ht="30">
      <c r="A416" s="25" t="s">
        <v>350</v>
      </c>
      <c r="B416" s="22" t="s">
        <v>500</v>
      </c>
      <c r="C416" s="22" t="s">
        <v>481</v>
      </c>
      <c r="D416" s="22" t="s">
        <v>351</v>
      </c>
      <c r="E416" s="29"/>
      <c r="F416" s="13">
        <v>12463</v>
      </c>
      <c r="G416" s="13">
        <v>13798.9</v>
      </c>
      <c r="H416" s="19"/>
    </row>
    <row r="417" spans="1:8" ht="45">
      <c r="A417" s="34" t="s">
        <v>352</v>
      </c>
      <c r="B417" s="31" t="s">
        <v>500</v>
      </c>
      <c r="C417" s="31" t="s">
        <v>481</v>
      </c>
      <c r="D417" s="31" t="s">
        <v>353</v>
      </c>
      <c r="E417" s="29"/>
      <c r="F417" s="13">
        <v>12463</v>
      </c>
      <c r="G417" s="13">
        <v>13798.9</v>
      </c>
    </row>
    <row r="418" spans="1:8" ht="30">
      <c r="A418" s="25" t="s">
        <v>354</v>
      </c>
      <c r="B418" s="22" t="s">
        <v>500</v>
      </c>
      <c r="C418" s="22" t="s">
        <v>481</v>
      </c>
      <c r="D418" s="22" t="s">
        <v>355</v>
      </c>
      <c r="E418" s="29"/>
      <c r="F418" s="13">
        <v>1000</v>
      </c>
      <c r="G418" s="13">
        <v>1000</v>
      </c>
    </row>
    <row r="419" spans="1:8" ht="45">
      <c r="A419" s="17" t="s">
        <v>66</v>
      </c>
      <c r="B419" s="22" t="s">
        <v>500</v>
      </c>
      <c r="C419" s="10" t="s">
        <v>481</v>
      </c>
      <c r="D419" s="22" t="s">
        <v>355</v>
      </c>
      <c r="E419" s="9">
        <v>600</v>
      </c>
      <c r="F419" s="13">
        <v>1000</v>
      </c>
      <c r="G419" s="13">
        <v>1000</v>
      </c>
    </row>
    <row r="420" spans="1:8" ht="60">
      <c r="A420" s="17" t="s">
        <v>356</v>
      </c>
      <c r="B420" s="22" t="s">
        <v>500</v>
      </c>
      <c r="C420" s="10" t="s">
        <v>481</v>
      </c>
      <c r="D420" s="22" t="s">
        <v>357</v>
      </c>
      <c r="E420" s="9"/>
      <c r="F420" s="13">
        <v>6000</v>
      </c>
      <c r="G420" s="13">
        <v>6000</v>
      </c>
    </row>
    <row r="421" spans="1:8" ht="30">
      <c r="A421" s="17" t="s">
        <v>30</v>
      </c>
      <c r="B421" s="22" t="s">
        <v>500</v>
      </c>
      <c r="C421" s="10" t="s">
        <v>481</v>
      </c>
      <c r="D421" s="22" t="s">
        <v>357</v>
      </c>
      <c r="E421" s="9">
        <v>300</v>
      </c>
      <c r="F421" s="13">
        <v>984</v>
      </c>
      <c r="G421" s="13">
        <v>984</v>
      </c>
    </row>
    <row r="422" spans="1:8" ht="45">
      <c r="A422" s="17" t="s">
        <v>66</v>
      </c>
      <c r="B422" s="22" t="s">
        <v>500</v>
      </c>
      <c r="C422" s="10" t="s">
        <v>481</v>
      </c>
      <c r="D422" s="22" t="s">
        <v>357</v>
      </c>
      <c r="E422" s="9">
        <v>600</v>
      </c>
      <c r="F422" s="13">
        <v>5016</v>
      </c>
      <c r="G422" s="13">
        <v>5016</v>
      </c>
    </row>
    <row r="423" spans="1:8" ht="108.75" customHeight="1">
      <c r="A423" s="17" t="s">
        <v>358</v>
      </c>
      <c r="B423" s="22" t="s">
        <v>500</v>
      </c>
      <c r="C423" s="10" t="s">
        <v>481</v>
      </c>
      <c r="D423" s="18" t="s">
        <v>359</v>
      </c>
      <c r="E423" s="9"/>
      <c r="F423" s="13">
        <v>5463</v>
      </c>
      <c r="G423" s="13">
        <v>6798.9</v>
      </c>
    </row>
    <row r="424" spans="1:8" ht="45">
      <c r="A424" s="17" t="s">
        <v>23</v>
      </c>
      <c r="B424" s="22" t="s">
        <v>500</v>
      </c>
      <c r="C424" s="10" t="s">
        <v>481</v>
      </c>
      <c r="D424" s="18" t="s">
        <v>359</v>
      </c>
      <c r="E424" s="9">
        <v>200</v>
      </c>
      <c r="F424" s="13">
        <v>2</v>
      </c>
      <c r="G424" s="13">
        <v>2</v>
      </c>
    </row>
    <row r="425" spans="1:8" ht="30">
      <c r="A425" s="17" t="s">
        <v>30</v>
      </c>
      <c r="B425" s="22" t="s">
        <v>500</v>
      </c>
      <c r="C425" s="10" t="s">
        <v>481</v>
      </c>
      <c r="D425" s="18" t="s">
        <v>359</v>
      </c>
      <c r="E425" s="9">
        <v>300</v>
      </c>
      <c r="F425" s="13">
        <v>634</v>
      </c>
      <c r="G425" s="13">
        <v>788</v>
      </c>
    </row>
    <row r="426" spans="1:8" ht="45">
      <c r="A426" s="17" t="s">
        <v>66</v>
      </c>
      <c r="B426" s="22" t="s">
        <v>500</v>
      </c>
      <c r="C426" s="10" t="s">
        <v>481</v>
      </c>
      <c r="D426" s="18" t="s">
        <v>359</v>
      </c>
      <c r="E426" s="9">
        <v>600</v>
      </c>
      <c r="F426" s="13">
        <v>4827</v>
      </c>
      <c r="G426" s="13">
        <v>6008.9</v>
      </c>
    </row>
    <row r="427" spans="1:8">
      <c r="A427" s="17" t="s">
        <v>360</v>
      </c>
      <c r="B427" s="22" t="s">
        <v>500</v>
      </c>
      <c r="C427" s="10" t="s">
        <v>504</v>
      </c>
      <c r="D427" s="18"/>
      <c r="E427" s="9"/>
      <c r="F427" s="13">
        <v>72287.600000000006</v>
      </c>
      <c r="G427" s="13">
        <v>72287.600000000006</v>
      </c>
    </row>
    <row r="428" spans="1:8" ht="45">
      <c r="A428" s="17" t="s">
        <v>325</v>
      </c>
      <c r="B428" s="22" t="s">
        <v>500</v>
      </c>
      <c r="C428" s="22" t="s">
        <v>504</v>
      </c>
      <c r="D428" s="22" t="s">
        <v>326</v>
      </c>
      <c r="E428" s="29"/>
      <c r="F428" s="13">
        <v>72287.600000000006</v>
      </c>
      <c r="G428" s="13">
        <v>72287.600000000006</v>
      </c>
      <c r="H428" s="19"/>
    </row>
    <row r="429" spans="1:8" ht="30">
      <c r="A429" s="25" t="s">
        <v>350</v>
      </c>
      <c r="B429" s="22" t="s">
        <v>500</v>
      </c>
      <c r="C429" s="22" t="s">
        <v>504</v>
      </c>
      <c r="D429" s="31" t="s">
        <v>351</v>
      </c>
      <c r="E429" s="29"/>
      <c r="F429" s="13">
        <v>6386.8</v>
      </c>
      <c r="G429" s="13">
        <v>6386.8</v>
      </c>
    </row>
    <row r="430" spans="1:8" ht="45">
      <c r="A430" s="34" t="s">
        <v>361</v>
      </c>
      <c r="B430" s="22" t="s">
        <v>500</v>
      </c>
      <c r="C430" s="22" t="s">
        <v>504</v>
      </c>
      <c r="D430" s="31" t="s">
        <v>362</v>
      </c>
      <c r="E430" s="29"/>
      <c r="F430" s="13">
        <v>6386.8</v>
      </c>
      <c r="G430" s="13">
        <v>6386.8</v>
      </c>
    </row>
    <row r="431" spans="1:8" ht="140.25" customHeight="1">
      <c r="A431" s="17" t="s">
        <v>363</v>
      </c>
      <c r="B431" s="22" t="s">
        <v>500</v>
      </c>
      <c r="C431" s="22" t="s">
        <v>504</v>
      </c>
      <c r="D431" s="31" t="s">
        <v>364</v>
      </c>
      <c r="E431" s="29"/>
      <c r="F431" s="13">
        <v>6386.8</v>
      </c>
      <c r="G431" s="13">
        <v>6386.8</v>
      </c>
    </row>
    <row r="432" spans="1:8" ht="90">
      <c r="A432" s="17" t="s">
        <v>16</v>
      </c>
      <c r="B432" s="22" t="s">
        <v>500</v>
      </c>
      <c r="C432" s="22" t="s">
        <v>504</v>
      </c>
      <c r="D432" s="31" t="s">
        <v>364</v>
      </c>
      <c r="E432" s="28">
        <v>100</v>
      </c>
      <c r="F432" s="13">
        <v>5862.2</v>
      </c>
      <c r="G432" s="13">
        <v>5862.2</v>
      </c>
    </row>
    <row r="433" spans="1:7" ht="45">
      <c r="A433" s="17" t="s">
        <v>23</v>
      </c>
      <c r="B433" s="22" t="s">
        <v>500</v>
      </c>
      <c r="C433" s="10" t="s">
        <v>504</v>
      </c>
      <c r="D433" s="31" t="s">
        <v>364</v>
      </c>
      <c r="E433" s="28">
        <v>200</v>
      </c>
      <c r="F433" s="13">
        <v>524.6</v>
      </c>
      <c r="G433" s="13">
        <v>524.6</v>
      </c>
    </row>
    <row r="434" spans="1:7" ht="75">
      <c r="A434" s="17" t="s">
        <v>365</v>
      </c>
      <c r="B434" s="22" t="s">
        <v>500</v>
      </c>
      <c r="C434" s="10" t="s">
        <v>504</v>
      </c>
      <c r="D434" s="31" t="s">
        <v>336</v>
      </c>
      <c r="E434" s="9"/>
      <c r="F434" s="13">
        <v>65900.800000000003</v>
      </c>
      <c r="G434" s="13">
        <v>65900.800000000003</v>
      </c>
    </row>
    <row r="435" spans="1:7" ht="30">
      <c r="A435" s="17" t="s">
        <v>366</v>
      </c>
      <c r="B435" s="22" t="s">
        <v>500</v>
      </c>
      <c r="C435" s="10" t="s">
        <v>504</v>
      </c>
      <c r="D435" s="31" t="s">
        <v>367</v>
      </c>
      <c r="E435" s="9"/>
      <c r="F435" s="13">
        <v>65900.800000000003</v>
      </c>
      <c r="G435" s="13">
        <v>65900.800000000003</v>
      </c>
    </row>
    <row r="436" spans="1:7" ht="60">
      <c r="A436" s="25" t="s">
        <v>40</v>
      </c>
      <c r="B436" s="22" t="s">
        <v>500</v>
      </c>
      <c r="C436" s="10" t="s">
        <v>504</v>
      </c>
      <c r="D436" s="18" t="s">
        <v>368</v>
      </c>
      <c r="E436" s="9"/>
      <c r="F436" s="13">
        <v>20236.800000000003</v>
      </c>
      <c r="G436" s="13">
        <v>20236.800000000003</v>
      </c>
    </row>
    <row r="437" spans="1:7" ht="90">
      <c r="A437" s="17" t="s">
        <v>16</v>
      </c>
      <c r="B437" s="22" t="s">
        <v>500</v>
      </c>
      <c r="C437" s="10" t="s">
        <v>504</v>
      </c>
      <c r="D437" s="18" t="s">
        <v>368</v>
      </c>
      <c r="E437" s="9">
        <v>100</v>
      </c>
      <c r="F437" s="13">
        <v>18932.400000000001</v>
      </c>
      <c r="G437" s="13">
        <v>18932.400000000001</v>
      </c>
    </row>
    <row r="438" spans="1:7" ht="45">
      <c r="A438" s="17" t="s">
        <v>23</v>
      </c>
      <c r="B438" s="22" t="s">
        <v>500</v>
      </c>
      <c r="C438" s="10" t="s">
        <v>504</v>
      </c>
      <c r="D438" s="18" t="s">
        <v>368</v>
      </c>
      <c r="E438" s="9">
        <v>200</v>
      </c>
      <c r="F438" s="13">
        <v>1296.9000000000001</v>
      </c>
      <c r="G438" s="13">
        <v>1296.9000000000001</v>
      </c>
    </row>
    <row r="439" spans="1:7">
      <c r="A439" s="23" t="s">
        <v>24</v>
      </c>
      <c r="B439" s="22" t="s">
        <v>500</v>
      </c>
      <c r="C439" s="10" t="s">
        <v>504</v>
      </c>
      <c r="D439" s="18" t="s">
        <v>368</v>
      </c>
      <c r="E439" s="9">
        <v>800</v>
      </c>
      <c r="F439" s="13">
        <v>7.5</v>
      </c>
      <c r="G439" s="13">
        <v>7.5</v>
      </c>
    </row>
    <row r="440" spans="1:7" ht="45">
      <c r="A440" s="23" t="s">
        <v>53</v>
      </c>
      <c r="B440" s="22" t="s">
        <v>500</v>
      </c>
      <c r="C440" s="10" t="s">
        <v>504</v>
      </c>
      <c r="D440" s="18" t="s">
        <v>369</v>
      </c>
      <c r="E440" s="9"/>
      <c r="F440" s="13">
        <v>45664</v>
      </c>
      <c r="G440" s="13">
        <v>45664</v>
      </c>
    </row>
    <row r="441" spans="1:7" ht="90">
      <c r="A441" s="17" t="s">
        <v>16</v>
      </c>
      <c r="B441" s="22" t="s">
        <v>500</v>
      </c>
      <c r="C441" s="10" t="s">
        <v>504</v>
      </c>
      <c r="D441" s="18" t="s">
        <v>369</v>
      </c>
      <c r="E441" s="9">
        <v>100</v>
      </c>
      <c r="F441" s="13">
        <v>38715</v>
      </c>
      <c r="G441" s="13">
        <v>38715</v>
      </c>
    </row>
    <row r="442" spans="1:7" ht="45">
      <c r="A442" s="17" t="s">
        <v>23</v>
      </c>
      <c r="B442" s="22" t="s">
        <v>500</v>
      </c>
      <c r="C442" s="10" t="s">
        <v>504</v>
      </c>
      <c r="D442" s="18" t="s">
        <v>369</v>
      </c>
      <c r="E442" s="9">
        <v>200</v>
      </c>
      <c r="F442" s="13">
        <v>2330.1</v>
      </c>
      <c r="G442" s="13">
        <v>2330.1</v>
      </c>
    </row>
    <row r="443" spans="1:7">
      <c r="A443" s="23" t="s">
        <v>24</v>
      </c>
      <c r="B443" s="22" t="s">
        <v>500</v>
      </c>
      <c r="C443" s="10" t="s">
        <v>504</v>
      </c>
      <c r="D443" s="18" t="s">
        <v>369</v>
      </c>
      <c r="E443" s="9">
        <v>800</v>
      </c>
      <c r="F443" s="13">
        <v>6.8</v>
      </c>
      <c r="G443" s="13">
        <v>6.8</v>
      </c>
    </row>
    <row r="444" spans="1:7" ht="45">
      <c r="A444" s="17" t="s">
        <v>66</v>
      </c>
      <c r="B444" s="22" t="s">
        <v>500</v>
      </c>
      <c r="C444" s="10" t="s">
        <v>504</v>
      </c>
      <c r="D444" s="18" t="s">
        <v>369</v>
      </c>
      <c r="E444" s="9">
        <v>600</v>
      </c>
      <c r="F444" s="13">
        <v>4612.1000000000004</v>
      </c>
      <c r="G444" s="13">
        <v>4612.1000000000004</v>
      </c>
    </row>
    <row r="445" spans="1:7">
      <c r="A445" s="17" t="s">
        <v>31</v>
      </c>
      <c r="B445" s="22" t="s">
        <v>500</v>
      </c>
      <c r="C445" s="10" t="s">
        <v>453</v>
      </c>
      <c r="D445" s="22"/>
      <c r="E445" s="9"/>
      <c r="F445" s="13">
        <v>120938.4</v>
      </c>
      <c r="G445" s="13">
        <v>120938.4</v>
      </c>
    </row>
    <row r="446" spans="1:7">
      <c r="A446" s="17" t="s">
        <v>370</v>
      </c>
      <c r="B446" s="22" t="s">
        <v>500</v>
      </c>
      <c r="C446" s="10" t="s">
        <v>505</v>
      </c>
      <c r="D446" s="22"/>
      <c r="E446" s="10"/>
      <c r="F446" s="13">
        <v>120938.4</v>
      </c>
      <c r="G446" s="13">
        <v>120938.4</v>
      </c>
    </row>
    <row r="447" spans="1:7" ht="45">
      <c r="A447" s="17" t="s">
        <v>325</v>
      </c>
      <c r="B447" s="22" t="s">
        <v>500</v>
      </c>
      <c r="C447" s="10" t="s">
        <v>505</v>
      </c>
      <c r="D447" s="22" t="s">
        <v>326</v>
      </c>
      <c r="E447" s="10"/>
      <c r="F447" s="13">
        <v>120938.4</v>
      </c>
      <c r="G447" s="13">
        <v>120938.4</v>
      </c>
    </row>
    <row r="448" spans="1:7" ht="45">
      <c r="A448" s="23" t="s">
        <v>327</v>
      </c>
      <c r="B448" s="22" t="s">
        <v>500</v>
      </c>
      <c r="C448" s="10" t="s">
        <v>505</v>
      </c>
      <c r="D448" s="22" t="s">
        <v>328</v>
      </c>
      <c r="E448" s="10"/>
      <c r="F448" s="13">
        <v>75564.899999999994</v>
      </c>
      <c r="G448" s="13">
        <v>75564.899999999994</v>
      </c>
    </row>
    <row r="449" spans="1:7" ht="60">
      <c r="A449" s="23" t="s">
        <v>329</v>
      </c>
      <c r="B449" s="22" t="s">
        <v>500</v>
      </c>
      <c r="C449" s="10" t="s">
        <v>505</v>
      </c>
      <c r="D449" s="22" t="s">
        <v>330</v>
      </c>
      <c r="E449" s="10"/>
      <c r="F449" s="13">
        <v>75564.899999999994</v>
      </c>
      <c r="G449" s="13">
        <v>75564.899999999994</v>
      </c>
    </row>
    <row r="450" spans="1:7" ht="150">
      <c r="A450" s="27" t="s">
        <v>371</v>
      </c>
      <c r="B450" s="22" t="s">
        <v>500</v>
      </c>
      <c r="C450" s="10" t="s">
        <v>505</v>
      </c>
      <c r="D450" s="22" t="s">
        <v>372</v>
      </c>
      <c r="E450" s="9"/>
      <c r="F450" s="13">
        <v>75564.899999999994</v>
      </c>
      <c r="G450" s="13">
        <v>75564.899999999994</v>
      </c>
    </row>
    <row r="451" spans="1:7" ht="45">
      <c r="A451" s="17" t="s">
        <v>66</v>
      </c>
      <c r="B451" s="22" t="s">
        <v>500</v>
      </c>
      <c r="C451" s="10" t="s">
        <v>505</v>
      </c>
      <c r="D451" s="22" t="s">
        <v>372</v>
      </c>
      <c r="E451" s="9">
        <v>600</v>
      </c>
      <c r="F451" s="13">
        <v>75564.899999999994</v>
      </c>
      <c r="G451" s="13">
        <v>75564.899999999994</v>
      </c>
    </row>
    <row r="452" spans="1:7" ht="30">
      <c r="A452" s="23" t="s">
        <v>350</v>
      </c>
      <c r="B452" s="22" t="s">
        <v>500</v>
      </c>
      <c r="C452" s="10" t="s">
        <v>505</v>
      </c>
      <c r="D452" s="22" t="s">
        <v>351</v>
      </c>
      <c r="E452" s="10"/>
      <c r="F452" s="13">
        <v>45373.5</v>
      </c>
      <c r="G452" s="13">
        <v>45373.5</v>
      </c>
    </row>
    <row r="453" spans="1:7" ht="45">
      <c r="A453" s="34" t="s">
        <v>361</v>
      </c>
      <c r="B453" s="22" t="s">
        <v>500</v>
      </c>
      <c r="C453" s="10" t="s">
        <v>505</v>
      </c>
      <c r="D453" s="22" t="s">
        <v>362</v>
      </c>
      <c r="E453" s="10"/>
      <c r="F453" s="13">
        <v>45373.5</v>
      </c>
      <c r="G453" s="13">
        <v>45373.5</v>
      </c>
    </row>
    <row r="454" spans="1:7" ht="150">
      <c r="A454" s="36" t="s">
        <v>373</v>
      </c>
      <c r="B454" s="22" t="s">
        <v>500</v>
      </c>
      <c r="C454" s="10" t="s">
        <v>505</v>
      </c>
      <c r="D454" s="22" t="s">
        <v>374</v>
      </c>
      <c r="E454" s="9"/>
      <c r="F454" s="13">
        <v>263.10000000000002</v>
      </c>
      <c r="G454" s="13">
        <v>263.10000000000002</v>
      </c>
    </row>
    <row r="455" spans="1:7" ht="45">
      <c r="A455" s="17" t="s">
        <v>23</v>
      </c>
      <c r="B455" s="22" t="s">
        <v>500</v>
      </c>
      <c r="C455" s="10" t="s">
        <v>505</v>
      </c>
      <c r="D455" s="22" t="s">
        <v>374</v>
      </c>
      <c r="E455" s="9">
        <v>200</v>
      </c>
      <c r="F455" s="13">
        <v>5</v>
      </c>
      <c r="G455" s="13">
        <v>5</v>
      </c>
    </row>
    <row r="456" spans="1:7" ht="30">
      <c r="A456" s="17" t="s">
        <v>30</v>
      </c>
      <c r="B456" s="22" t="s">
        <v>500</v>
      </c>
      <c r="C456" s="10" t="s">
        <v>505</v>
      </c>
      <c r="D456" s="22" t="s">
        <v>374</v>
      </c>
      <c r="E456" s="9">
        <v>300</v>
      </c>
      <c r="F456" s="13">
        <v>258.10000000000002</v>
      </c>
      <c r="G456" s="13">
        <v>258.10000000000002</v>
      </c>
    </row>
    <row r="457" spans="1:7" ht="150">
      <c r="A457" s="36" t="s">
        <v>375</v>
      </c>
      <c r="B457" s="22" t="s">
        <v>500</v>
      </c>
      <c r="C457" s="10" t="s">
        <v>505</v>
      </c>
      <c r="D457" s="22" t="s">
        <v>376</v>
      </c>
      <c r="E457" s="9"/>
      <c r="F457" s="13">
        <v>41238.400000000001</v>
      </c>
      <c r="G457" s="13">
        <v>41238.400000000001</v>
      </c>
    </row>
    <row r="458" spans="1:7" ht="45">
      <c r="A458" s="17" t="s">
        <v>23</v>
      </c>
      <c r="B458" s="22" t="s">
        <v>500</v>
      </c>
      <c r="C458" s="10" t="s">
        <v>505</v>
      </c>
      <c r="D458" s="22" t="s">
        <v>376</v>
      </c>
      <c r="E458" s="9">
        <v>200</v>
      </c>
      <c r="F458" s="13">
        <v>7400.4</v>
      </c>
      <c r="G458" s="13">
        <v>7400.4</v>
      </c>
    </row>
    <row r="459" spans="1:7" ht="30">
      <c r="A459" s="17" t="s">
        <v>30</v>
      </c>
      <c r="B459" s="22" t="s">
        <v>500</v>
      </c>
      <c r="C459" s="10" t="s">
        <v>505</v>
      </c>
      <c r="D459" s="22" t="s">
        <v>376</v>
      </c>
      <c r="E459" s="9">
        <v>300</v>
      </c>
      <c r="F459" s="13">
        <v>33838</v>
      </c>
      <c r="G459" s="13">
        <v>33838</v>
      </c>
    </row>
    <row r="460" spans="1:7" ht="128.25" customHeight="1">
      <c r="A460" s="36" t="s">
        <v>377</v>
      </c>
      <c r="B460" s="22" t="s">
        <v>500</v>
      </c>
      <c r="C460" s="10" t="s">
        <v>505</v>
      </c>
      <c r="D460" s="22" t="s">
        <v>378</v>
      </c>
      <c r="E460" s="9"/>
      <c r="F460" s="13">
        <v>3872</v>
      </c>
      <c r="G460" s="13">
        <v>3872</v>
      </c>
    </row>
    <row r="461" spans="1:7" ht="45">
      <c r="A461" s="17" t="s">
        <v>23</v>
      </c>
      <c r="B461" s="22" t="s">
        <v>500</v>
      </c>
      <c r="C461" s="10" t="s">
        <v>505</v>
      </c>
      <c r="D461" s="22" t="s">
        <v>378</v>
      </c>
      <c r="E461" s="9">
        <v>200</v>
      </c>
      <c r="F461" s="13">
        <v>20</v>
      </c>
      <c r="G461" s="13">
        <v>20</v>
      </c>
    </row>
    <row r="462" spans="1:7" ht="30">
      <c r="A462" s="17" t="s">
        <v>30</v>
      </c>
      <c r="B462" s="22" t="s">
        <v>500</v>
      </c>
      <c r="C462" s="10" t="s">
        <v>505</v>
      </c>
      <c r="D462" s="22" t="s">
        <v>378</v>
      </c>
      <c r="E462" s="9">
        <v>300</v>
      </c>
      <c r="F462" s="13">
        <v>3852</v>
      </c>
      <c r="G462" s="13">
        <v>3852</v>
      </c>
    </row>
    <row r="463" spans="1:7">
      <c r="A463" s="17"/>
    </row>
    <row r="464" spans="1:7" ht="29.25">
      <c r="A464" s="20" t="s">
        <v>379</v>
      </c>
      <c r="B464" s="21" t="s">
        <v>506</v>
      </c>
      <c r="C464" s="10" t="s">
        <v>456</v>
      </c>
      <c r="D464" s="21"/>
      <c r="E464" s="9"/>
      <c r="F464" s="77">
        <v>210667.6</v>
      </c>
      <c r="G464" s="77">
        <v>211105.9</v>
      </c>
    </row>
    <row r="465" spans="1:7">
      <c r="A465" s="17" t="s">
        <v>176</v>
      </c>
      <c r="B465" s="22" t="s">
        <v>506</v>
      </c>
      <c r="C465" s="10" t="s">
        <v>480</v>
      </c>
      <c r="D465" s="22"/>
      <c r="E465" s="22"/>
      <c r="F465" s="13">
        <v>57436.5</v>
      </c>
      <c r="G465" s="13">
        <v>57457.4</v>
      </c>
    </row>
    <row r="466" spans="1:7">
      <c r="A466" s="17" t="s">
        <v>525</v>
      </c>
      <c r="B466" s="22" t="s">
        <v>506</v>
      </c>
      <c r="C466" s="10" t="s">
        <v>526</v>
      </c>
      <c r="D466" s="22"/>
      <c r="E466" s="22"/>
      <c r="F466" s="13">
        <v>57436.5</v>
      </c>
      <c r="G466" s="13">
        <v>57457.4</v>
      </c>
    </row>
    <row r="467" spans="1:7" ht="45">
      <c r="A467" s="23" t="s">
        <v>380</v>
      </c>
      <c r="B467" s="22" t="s">
        <v>506</v>
      </c>
      <c r="C467" s="10" t="s">
        <v>526</v>
      </c>
      <c r="D467" s="48" t="s">
        <v>381</v>
      </c>
      <c r="E467" s="22"/>
      <c r="F467" s="13">
        <v>57436.5</v>
      </c>
      <c r="G467" s="13">
        <v>57457.4</v>
      </c>
    </row>
    <row r="468" spans="1:7" ht="30">
      <c r="A468" s="17" t="s">
        <v>382</v>
      </c>
      <c r="B468" s="22" t="s">
        <v>506</v>
      </c>
      <c r="C468" s="10" t="s">
        <v>526</v>
      </c>
      <c r="D468" s="22" t="s">
        <v>383</v>
      </c>
      <c r="E468" s="22"/>
      <c r="F468" s="13">
        <v>57436.5</v>
      </c>
      <c r="G468" s="13">
        <v>57457.4</v>
      </c>
    </row>
    <row r="469" spans="1:7" ht="45">
      <c r="A469" s="17" t="s">
        <v>384</v>
      </c>
      <c r="B469" s="22" t="s">
        <v>506</v>
      </c>
      <c r="C469" s="10" t="s">
        <v>526</v>
      </c>
      <c r="D469" s="31" t="s">
        <v>385</v>
      </c>
      <c r="E469" s="22"/>
      <c r="F469" s="13">
        <v>57436.5</v>
      </c>
      <c r="G469" s="13">
        <v>57457.4</v>
      </c>
    </row>
    <row r="470" spans="1:7" ht="45">
      <c r="A470" s="23" t="s">
        <v>53</v>
      </c>
      <c r="B470" s="22" t="s">
        <v>506</v>
      </c>
      <c r="C470" s="10" t="s">
        <v>526</v>
      </c>
      <c r="D470" s="22" t="s">
        <v>386</v>
      </c>
      <c r="E470" s="22"/>
      <c r="F470" s="13">
        <v>57436.5</v>
      </c>
      <c r="G470" s="13">
        <v>57457.4</v>
      </c>
    </row>
    <row r="471" spans="1:7" ht="45">
      <c r="A471" s="17" t="s">
        <v>66</v>
      </c>
      <c r="B471" s="22" t="s">
        <v>506</v>
      </c>
      <c r="C471" s="10" t="s">
        <v>526</v>
      </c>
      <c r="D471" s="22" t="s">
        <v>386</v>
      </c>
      <c r="E471" s="22" t="s">
        <v>502</v>
      </c>
      <c r="F471" s="13">
        <v>57436.5</v>
      </c>
      <c r="G471" s="13">
        <v>57457.4</v>
      </c>
    </row>
    <row r="472" spans="1:7">
      <c r="A472" s="17" t="s">
        <v>387</v>
      </c>
      <c r="B472" s="22" t="s">
        <v>506</v>
      </c>
      <c r="C472" s="10" t="s">
        <v>507</v>
      </c>
      <c r="D472" s="18"/>
      <c r="E472" s="9"/>
      <c r="F472" s="13">
        <v>153231.1</v>
      </c>
      <c r="G472" s="13">
        <v>153648.5</v>
      </c>
    </row>
    <row r="473" spans="1:7">
      <c r="A473" s="17" t="s">
        <v>388</v>
      </c>
      <c r="B473" s="22" t="s">
        <v>506</v>
      </c>
      <c r="C473" s="10" t="s">
        <v>508</v>
      </c>
      <c r="D473" s="22"/>
      <c r="E473" s="9"/>
      <c r="F473" s="13">
        <v>131241.20000000001</v>
      </c>
      <c r="G473" s="13">
        <v>131658.6</v>
      </c>
    </row>
    <row r="474" spans="1:7" ht="45">
      <c r="A474" s="23" t="s">
        <v>380</v>
      </c>
      <c r="B474" s="22" t="s">
        <v>506</v>
      </c>
      <c r="C474" s="10" t="s">
        <v>508</v>
      </c>
      <c r="D474" s="48" t="s">
        <v>381</v>
      </c>
      <c r="E474" s="9"/>
      <c r="F474" s="13">
        <v>131241.20000000001</v>
      </c>
      <c r="G474" s="13">
        <v>131658.6</v>
      </c>
    </row>
    <row r="475" spans="1:7">
      <c r="A475" s="17" t="s">
        <v>389</v>
      </c>
      <c r="B475" s="22" t="s">
        <v>506</v>
      </c>
      <c r="C475" s="10" t="s">
        <v>508</v>
      </c>
      <c r="D475" s="18" t="s">
        <v>390</v>
      </c>
      <c r="E475" s="9"/>
      <c r="F475" s="13">
        <v>26848.7</v>
      </c>
      <c r="G475" s="13">
        <v>26928.5</v>
      </c>
    </row>
    <row r="476" spans="1:7" ht="30">
      <c r="A476" s="17" t="s">
        <v>391</v>
      </c>
      <c r="B476" s="22" t="s">
        <v>506</v>
      </c>
      <c r="C476" s="10" t="s">
        <v>508</v>
      </c>
      <c r="D476" s="18" t="s">
        <v>392</v>
      </c>
      <c r="E476" s="9"/>
      <c r="F476" s="13">
        <v>26848.7</v>
      </c>
      <c r="G476" s="13">
        <v>26928.5</v>
      </c>
    </row>
    <row r="477" spans="1:7" ht="45">
      <c r="A477" s="23" t="s">
        <v>53</v>
      </c>
      <c r="B477" s="22" t="s">
        <v>506</v>
      </c>
      <c r="C477" s="10" t="s">
        <v>508</v>
      </c>
      <c r="D477" s="18" t="s">
        <v>393</v>
      </c>
      <c r="E477" s="9"/>
      <c r="F477" s="13">
        <v>26848.7</v>
      </c>
      <c r="G477" s="13">
        <v>26928.5</v>
      </c>
    </row>
    <row r="478" spans="1:7" ht="45">
      <c r="A478" s="17" t="s">
        <v>66</v>
      </c>
      <c r="B478" s="22" t="s">
        <v>506</v>
      </c>
      <c r="C478" s="10" t="s">
        <v>508</v>
      </c>
      <c r="D478" s="18" t="s">
        <v>393</v>
      </c>
      <c r="E478" s="9">
        <v>600</v>
      </c>
      <c r="F478" s="13">
        <v>26848.7</v>
      </c>
      <c r="G478" s="13">
        <v>26928.5</v>
      </c>
    </row>
    <row r="479" spans="1:7" ht="30">
      <c r="A479" s="17" t="s">
        <v>394</v>
      </c>
      <c r="B479" s="22" t="s">
        <v>506</v>
      </c>
      <c r="C479" s="10" t="s">
        <v>508</v>
      </c>
      <c r="D479" s="18" t="s">
        <v>395</v>
      </c>
      <c r="E479" s="22"/>
      <c r="F479" s="13">
        <v>104392.5</v>
      </c>
      <c r="G479" s="13">
        <v>104730.1</v>
      </c>
    </row>
    <row r="480" spans="1:7" ht="45">
      <c r="A480" s="17" t="s">
        <v>396</v>
      </c>
      <c r="B480" s="22" t="s">
        <v>506</v>
      </c>
      <c r="C480" s="10" t="s">
        <v>508</v>
      </c>
      <c r="D480" s="18" t="s">
        <v>397</v>
      </c>
      <c r="E480" s="22"/>
      <c r="F480" s="13">
        <v>104392.5</v>
      </c>
      <c r="G480" s="13">
        <v>104730.1</v>
      </c>
    </row>
    <row r="481" spans="1:11" ht="45">
      <c r="A481" s="23" t="s">
        <v>53</v>
      </c>
      <c r="B481" s="22" t="s">
        <v>506</v>
      </c>
      <c r="C481" s="10" t="s">
        <v>508</v>
      </c>
      <c r="D481" s="22" t="s">
        <v>398</v>
      </c>
      <c r="E481" s="22"/>
      <c r="F481" s="13">
        <v>104392.5</v>
      </c>
      <c r="G481" s="13">
        <v>104730.1</v>
      </c>
    </row>
    <row r="482" spans="1:11" ht="45">
      <c r="A482" s="17" t="s">
        <v>66</v>
      </c>
      <c r="B482" s="22" t="s">
        <v>506</v>
      </c>
      <c r="C482" s="10" t="s">
        <v>508</v>
      </c>
      <c r="D482" s="22" t="s">
        <v>398</v>
      </c>
      <c r="E482" s="9">
        <v>600</v>
      </c>
      <c r="F482" s="13">
        <v>104392.5</v>
      </c>
      <c r="G482" s="13">
        <v>104730.1</v>
      </c>
    </row>
    <row r="483" spans="1:11" ht="30">
      <c r="A483" s="17" t="s">
        <v>401</v>
      </c>
      <c r="B483" s="22" t="s">
        <v>506</v>
      </c>
      <c r="C483" s="10" t="s">
        <v>509</v>
      </c>
      <c r="D483" s="22"/>
      <c r="E483" s="22"/>
      <c r="F483" s="13">
        <v>21989.9</v>
      </c>
      <c r="G483" s="13">
        <v>21989.9</v>
      </c>
    </row>
    <row r="484" spans="1:11" ht="45">
      <c r="A484" s="23" t="s">
        <v>380</v>
      </c>
      <c r="B484" s="22" t="s">
        <v>506</v>
      </c>
      <c r="C484" s="10" t="s">
        <v>509</v>
      </c>
      <c r="D484" s="48" t="s">
        <v>381</v>
      </c>
      <c r="E484" s="22"/>
      <c r="F484" s="13">
        <v>21989.9</v>
      </c>
      <c r="G484" s="13">
        <v>21989.9</v>
      </c>
    </row>
    <row r="485" spans="1:11" ht="30">
      <c r="A485" s="33" t="s">
        <v>402</v>
      </c>
      <c r="B485" s="26" t="s">
        <v>506</v>
      </c>
      <c r="C485" s="26" t="s">
        <v>509</v>
      </c>
      <c r="D485" s="26" t="s">
        <v>403</v>
      </c>
      <c r="E485" s="22"/>
      <c r="F485" s="13">
        <v>749</v>
      </c>
      <c r="G485" s="13">
        <v>749</v>
      </c>
    </row>
    <row r="486" spans="1:11" ht="45">
      <c r="A486" s="33" t="s">
        <v>404</v>
      </c>
      <c r="B486" s="26" t="s">
        <v>506</v>
      </c>
      <c r="C486" s="26" t="s">
        <v>509</v>
      </c>
      <c r="D486" s="26" t="s">
        <v>405</v>
      </c>
      <c r="E486" s="22"/>
      <c r="F486" s="13">
        <v>749</v>
      </c>
      <c r="G486" s="13">
        <v>749</v>
      </c>
    </row>
    <row r="487" spans="1:11" ht="30">
      <c r="A487" s="17" t="s">
        <v>406</v>
      </c>
      <c r="B487" s="26" t="s">
        <v>506</v>
      </c>
      <c r="C487" s="26" t="s">
        <v>509</v>
      </c>
      <c r="D487" s="26" t="s">
        <v>407</v>
      </c>
      <c r="E487" s="26"/>
      <c r="F487" s="13">
        <v>749</v>
      </c>
      <c r="G487" s="13">
        <v>749</v>
      </c>
    </row>
    <row r="488" spans="1:11" ht="45">
      <c r="A488" s="17" t="s">
        <v>23</v>
      </c>
      <c r="B488" s="26" t="s">
        <v>506</v>
      </c>
      <c r="C488" s="26" t="s">
        <v>509</v>
      </c>
      <c r="D488" s="26" t="s">
        <v>407</v>
      </c>
      <c r="E488" s="22" t="s">
        <v>461</v>
      </c>
      <c r="F488" s="13">
        <v>404.8</v>
      </c>
      <c r="G488" s="13">
        <v>404.8</v>
      </c>
      <c r="K488" s="54"/>
    </row>
    <row r="489" spans="1:11" ht="45">
      <c r="A489" s="17" t="s">
        <v>66</v>
      </c>
      <c r="B489" s="26" t="s">
        <v>506</v>
      </c>
      <c r="C489" s="26" t="s">
        <v>509</v>
      </c>
      <c r="D489" s="26" t="s">
        <v>407</v>
      </c>
      <c r="E489" s="32">
        <v>600</v>
      </c>
      <c r="F489" s="13">
        <v>344.20000000000073</v>
      </c>
      <c r="G489" s="13">
        <v>344.20000000000073</v>
      </c>
    </row>
    <row r="490" spans="1:11" ht="75">
      <c r="A490" s="17" t="s">
        <v>399</v>
      </c>
      <c r="B490" s="22" t="s">
        <v>506</v>
      </c>
      <c r="C490" s="10" t="s">
        <v>509</v>
      </c>
      <c r="D490" s="22" t="s">
        <v>400</v>
      </c>
      <c r="E490" s="22"/>
      <c r="F490" s="13">
        <v>21240.9</v>
      </c>
      <c r="G490" s="13">
        <v>21240.9</v>
      </c>
    </row>
    <row r="491" spans="1:11" ht="30">
      <c r="A491" s="17" t="s">
        <v>408</v>
      </c>
      <c r="B491" s="22" t="s">
        <v>506</v>
      </c>
      <c r="C491" s="10" t="s">
        <v>509</v>
      </c>
      <c r="D491" s="22" t="s">
        <v>409</v>
      </c>
      <c r="E491" s="22"/>
      <c r="F491" s="13">
        <v>18224.900000000001</v>
      </c>
      <c r="G491" s="13">
        <v>18224.900000000001</v>
      </c>
    </row>
    <row r="492" spans="1:11" ht="60">
      <c r="A492" s="25" t="s">
        <v>40</v>
      </c>
      <c r="B492" s="22" t="s">
        <v>506</v>
      </c>
      <c r="C492" s="10" t="s">
        <v>509</v>
      </c>
      <c r="D492" s="22" t="s">
        <v>410</v>
      </c>
      <c r="E492" s="22"/>
      <c r="F492" s="13">
        <v>5876.9</v>
      </c>
      <c r="G492" s="13">
        <v>5876.9</v>
      </c>
    </row>
    <row r="493" spans="1:11" ht="90">
      <c r="A493" s="17" t="s">
        <v>16</v>
      </c>
      <c r="B493" s="22" t="s">
        <v>506</v>
      </c>
      <c r="C493" s="10" t="s">
        <v>509</v>
      </c>
      <c r="D493" s="22" t="s">
        <v>410</v>
      </c>
      <c r="E493" s="22" t="s">
        <v>460</v>
      </c>
      <c r="F493" s="13">
        <v>5550.7</v>
      </c>
      <c r="G493" s="13">
        <v>5550.7</v>
      </c>
    </row>
    <row r="494" spans="1:11" ht="45">
      <c r="A494" s="17" t="s">
        <v>23</v>
      </c>
      <c r="B494" s="22" t="s">
        <v>506</v>
      </c>
      <c r="C494" s="10" t="s">
        <v>509</v>
      </c>
      <c r="D494" s="22" t="s">
        <v>410</v>
      </c>
      <c r="E494" s="22" t="s">
        <v>461</v>
      </c>
      <c r="F494" s="13">
        <v>324.5</v>
      </c>
      <c r="G494" s="13">
        <v>324.5</v>
      </c>
    </row>
    <row r="495" spans="1:11">
      <c r="A495" s="23" t="s">
        <v>24</v>
      </c>
      <c r="B495" s="22" t="s">
        <v>506</v>
      </c>
      <c r="C495" s="10" t="s">
        <v>509</v>
      </c>
      <c r="D495" s="22" t="s">
        <v>410</v>
      </c>
      <c r="E495" s="22" t="s">
        <v>510</v>
      </c>
      <c r="F495" s="13">
        <v>1.7</v>
      </c>
      <c r="G495" s="13">
        <v>1.7</v>
      </c>
    </row>
    <row r="496" spans="1:11" ht="45">
      <c r="A496" s="23" t="s">
        <v>53</v>
      </c>
      <c r="B496" s="22" t="s">
        <v>506</v>
      </c>
      <c r="C496" s="10" t="s">
        <v>509</v>
      </c>
      <c r="D496" s="22" t="s">
        <v>411</v>
      </c>
      <c r="E496" s="22"/>
      <c r="F496" s="13">
        <v>12348</v>
      </c>
      <c r="G496" s="13">
        <v>12348</v>
      </c>
    </row>
    <row r="497" spans="1:7" ht="45">
      <c r="A497" s="17" t="s">
        <v>66</v>
      </c>
      <c r="B497" s="22" t="s">
        <v>506</v>
      </c>
      <c r="C497" s="10" t="s">
        <v>509</v>
      </c>
      <c r="D497" s="22" t="s">
        <v>411</v>
      </c>
      <c r="E497" s="22" t="s">
        <v>502</v>
      </c>
      <c r="F497" s="13">
        <v>12348</v>
      </c>
      <c r="G497" s="13">
        <v>12348</v>
      </c>
    </row>
    <row r="498" spans="1:7" ht="45">
      <c r="A498" s="17" t="s">
        <v>412</v>
      </c>
      <c r="B498" s="22" t="s">
        <v>506</v>
      </c>
      <c r="C498" s="10" t="s">
        <v>509</v>
      </c>
      <c r="D498" s="22" t="s">
        <v>413</v>
      </c>
      <c r="E498" s="22"/>
      <c r="F498" s="13">
        <v>3016</v>
      </c>
      <c r="G498" s="13">
        <v>3016</v>
      </c>
    </row>
    <row r="499" spans="1:7" ht="30">
      <c r="A499" s="23" t="s">
        <v>414</v>
      </c>
      <c r="B499" s="22" t="s">
        <v>506</v>
      </c>
      <c r="C499" s="10" t="s">
        <v>509</v>
      </c>
      <c r="D499" s="22" t="s">
        <v>415</v>
      </c>
      <c r="E499" s="9"/>
      <c r="F499" s="13">
        <v>3016</v>
      </c>
      <c r="G499" s="13">
        <v>3016</v>
      </c>
    </row>
    <row r="500" spans="1:7" ht="30">
      <c r="A500" s="17" t="s">
        <v>30</v>
      </c>
      <c r="B500" s="22" t="s">
        <v>506</v>
      </c>
      <c r="C500" s="10" t="s">
        <v>509</v>
      </c>
      <c r="D500" s="22" t="s">
        <v>415</v>
      </c>
      <c r="E500" s="9">
        <v>300</v>
      </c>
      <c r="F500" s="13">
        <v>516</v>
      </c>
      <c r="G500" s="13">
        <v>516</v>
      </c>
    </row>
    <row r="501" spans="1:7" ht="45">
      <c r="A501" s="17" t="s">
        <v>66</v>
      </c>
      <c r="B501" s="22" t="s">
        <v>506</v>
      </c>
      <c r="C501" s="10" t="s">
        <v>509</v>
      </c>
      <c r="D501" s="22" t="s">
        <v>415</v>
      </c>
      <c r="E501" s="9">
        <v>600</v>
      </c>
      <c r="F501" s="13">
        <v>2500</v>
      </c>
      <c r="G501" s="13">
        <v>2500</v>
      </c>
    </row>
    <row r="502" spans="1:7">
      <c r="A502" s="23"/>
      <c r="B502" s="22"/>
      <c r="C502" s="10" t="s">
        <v>456</v>
      </c>
      <c r="D502" s="22"/>
      <c r="E502" s="9"/>
    </row>
    <row r="503" spans="1:7" ht="43.5">
      <c r="A503" s="20" t="s">
        <v>416</v>
      </c>
      <c r="B503" s="21" t="s">
        <v>511</v>
      </c>
      <c r="C503" s="10" t="s">
        <v>456</v>
      </c>
      <c r="D503" s="21"/>
      <c r="E503" s="9"/>
      <c r="F503" s="77">
        <v>106596.3</v>
      </c>
      <c r="G503" s="77">
        <v>106596.3</v>
      </c>
    </row>
    <row r="504" spans="1:7">
      <c r="A504" s="17" t="s">
        <v>10</v>
      </c>
      <c r="B504" s="22" t="s">
        <v>511</v>
      </c>
      <c r="C504" s="10" t="s">
        <v>450</v>
      </c>
      <c r="D504" s="22"/>
      <c r="E504" s="9"/>
      <c r="F504" s="13">
        <v>49707.1</v>
      </c>
      <c r="G504" s="13">
        <v>49707.1</v>
      </c>
    </row>
    <row r="505" spans="1:7">
      <c r="A505" s="17" t="s">
        <v>27</v>
      </c>
      <c r="B505" s="22" t="s">
        <v>511</v>
      </c>
      <c r="C505" s="10" t="s">
        <v>452</v>
      </c>
      <c r="D505" s="22"/>
      <c r="E505" s="9"/>
      <c r="F505" s="13">
        <v>49707.1</v>
      </c>
      <c r="G505" s="13">
        <v>49707.1</v>
      </c>
    </row>
    <row r="506" spans="1:7">
      <c r="A506" s="17" t="s">
        <v>12</v>
      </c>
      <c r="B506" s="22" t="s">
        <v>511</v>
      </c>
      <c r="C506" s="10" t="s">
        <v>452</v>
      </c>
      <c r="D506" s="22" t="s">
        <v>13</v>
      </c>
      <c r="E506" s="9"/>
      <c r="F506" s="13">
        <v>30680.1</v>
      </c>
      <c r="G506" s="13">
        <v>30680.1</v>
      </c>
    </row>
    <row r="507" spans="1:7" ht="60">
      <c r="A507" s="25" t="s">
        <v>40</v>
      </c>
      <c r="B507" s="22" t="s">
        <v>511</v>
      </c>
      <c r="C507" s="10" t="s">
        <v>452</v>
      </c>
      <c r="D507" s="22" t="s">
        <v>41</v>
      </c>
      <c r="E507" s="9"/>
      <c r="F507" s="13">
        <v>30680.1</v>
      </c>
      <c r="G507" s="13">
        <v>30680.1</v>
      </c>
    </row>
    <row r="508" spans="1:7" ht="90">
      <c r="A508" s="17" t="s">
        <v>16</v>
      </c>
      <c r="B508" s="22" t="s">
        <v>511</v>
      </c>
      <c r="C508" s="10" t="s">
        <v>452</v>
      </c>
      <c r="D508" s="22" t="s">
        <v>41</v>
      </c>
      <c r="E508" s="9">
        <v>100</v>
      </c>
      <c r="F508" s="13">
        <v>28532.6</v>
      </c>
      <c r="G508" s="13">
        <v>28532.6</v>
      </c>
    </row>
    <row r="509" spans="1:7" ht="45">
      <c r="A509" s="17" t="s">
        <v>23</v>
      </c>
      <c r="B509" s="22" t="s">
        <v>511</v>
      </c>
      <c r="C509" s="10" t="s">
        <v>452</v>
      </c>
      <c r="D509" s="22" t="s">
        <v>41</v>
      </c>
      <c r="E509" s="9">
        <v>200</v>
      </c>
      <c r="F509" s="13">
        <v>1922.5</v>
      </c>
      <c r="G509" s="13">
        <v>1922.5</v>
      </c>
    </row>
    <row r="510" spans="1:7">
      <c r="A510" s="23" t="s">
        <v>24</v>
      </c>
      <c r="B510" s="22" t="s">
        <v>511</v>
      </c>
      <c r="C510" s="10" t="s">
        <v>452</v>
      </c>
      <c r="D510" s="22" t="s">
        <v>41</v>
      </c>
      <c r="E510" s="9">
        <v>800</v>
      </c>
      <c r="F510" s="13">
        <v>225</v>
      </c>
      <c r="G510" s="13">
        <v>225</v>
      </c>
    </row>
    <row r="511" spans="1:7" ht="45">
      <c r="A511" s="30" t="s">
        <v>158</v>
      </c>
      <c r="B511" s="31" t="s">
        <v>511</v>
      </c>
      <c r="C511" s="31" t="s">
        <v>452</v>
      </c>
      <c r="D511" s="31" t="s">
        <v>159</v>
      </c>
      <c r="E511" s="9"/>
      <c r="F511" s="13">
        <v>18444.600000000002</v>
      </c>
      <c r="G511" s="13">
        <v>18444.600000000002</v>
      </c>
    </row>
    <row r="512" spans="1:7" ht="75">
      <c r="A512" s="30" t="s">
        <v>160</v>
      </c>
      <c r="B512" s="31" t="s">
        <v>511</v>
      </c>
      <c r="C512" s="31" t="s">
        <v>452</v>
      </c>
      <c r="D512" s="31" t="s">
        <v>161</v>
      </c>
      <c r="E512" s="9"/>
      <c r="F512" s="13">
        <v>18444.600000000002</v>
      </c>
      <c r="G512" s="13">
        <v>18444.600000000002</v>
      </c>
    </row>
    <row r="513" spans="1:7" ht="75">
      <c r="A513" s="30" t="s">
        <v>162</v>
      </c>
      <c r="B513" s="31" t="s">
        <v>511</v>
      </c>
      <c r="C513" s="31" t="s">
        <v>452</v>
      </c>
      <c r="D513" s="31" t="s">
        <v>163</v>
      </c>
      <c r="E513" s="9"/>
      <c r="F513" s="13">
        <v>18444.600000000002</v>
      </c>
      <c r="G513" s="13">
        <v>18444.600000000002</v>
      </c>
    </row>
    <row r="514" spans="1:7" ht="45">
      <c r="A514" s="33" t="s">
        <v>64</v>
      </c>
      <c r="B514" s="31" t="s">
        <v>511</v>
      </c>
      <c r="C514" s="31" t="s">
        <v>452</v>
      </c>
      <c r="D514" s="31" t="s">
        <v>417</v>
      </c>
      <c r="E514" s="32"/>
      <c r="F514" s="13">
        <v>18444.600000000002</v>
      </c>
      <c r="G514" s="13">
        <v>18444.600000000002</v>
      </c>
    </row>
    <row r="515" spans="1:7" ht="90">
      <c r="A515" s="33" t="s">
        <v>418</v>
      </c>
      <c r="B515" s="31" t="s">
        <v>511</v>
      </c>
      <c r="C515" s="31" t="s">
        <v>452</v>
      </c>
      <c r="D515" s="31" t="s">
        <v>417</v>
      </c>
      <c r="E515" s="32">
        <v>100</v>
      </c>
      <c r="F515" s="13">
        <v>17459.7</v>
      </c>
      <c r="G515" s="13">
        <v>17459.7</v>
      </c>
    </row>
    <row r="516" spans="1:7" ht="30">
      <c r="A516" s="33" t="s">
        <v>166</v>
      </c>
      <c r="B516" s="31" t="s">
        <v>511</v>
      </c>
      <c r="C516" s="31" t="s">
        <v>452</v>
      </c>
      <c r="D516" s="31" t="s">
        <v>417</v>
      </c>
      <c r="E516" s="32">
        <v>200</v>
      </c>
      <c r="F516" s="13">
        <v>888.9</v>
      </c>
      <c r="G516" s="13">
        <v>888.9</v>
      </c>
    </row>
    <row r="517" spans="1:7">
      <c r="A517" s="23" t="s">
        <v>24</v>
      </c>
      <c r="B517" s="31" t="s">
        <v>511</v>
      </c>
      <c r="C517" s="31" t="s">
        <v>452</v>
      </c>
      <c r="D517" s="31" t="s">
        <v>417</v>
      </c>
      <c r="E517" s="32">
        <v>800</v>
      </c>
      <c r="F517" s="13">
        <v>96</v>
      </c>
      <c r="G517" s="13">
        <v>96</v>
      </c>
    </row>
    <row r="518" spans="1:7" ht="90">
      <c r="A518" s="30" t="s">
        <v>262</v>
      </c>
      <c r="B518" s="31" t="s">
        <v>511</v>
      </c>
      <c r="C518" s="31" t="s">
        <v>452</v>
      </c>
      <c r="D518" s="31" t="s">
        <v>145</v>
      </c>
      <c r="E518" s="32"/>
      <c r="F518" s="13">
        <v>582.4</v>
      </c>
      <c r="G518" s="13">
        <v>582.4</v>
      </c>
    </row>
    <row r="519" spans="1:7" ht="45">
      <c r="A519" s="23" t="s">
        <v>419</v>
      </c>
      <c r="B519" s="31" t="s">
        <v>511</v>
      </c>
      <c r="C519" s="31" t="s">
        <v>452</v>
      </c>
      <c r="D519" s="31" t="s">
        <v>420</v>
      </c>
      <c r="E519" s="32"/>
      <c r="F519" s="13">
        <v>582.4</v>
      </c>
      <c r="G519" s="13">
        <v>582.4</v>
      </c>
    </row>
    <row r="520" spans="1:7" ht="60">
      <c r="A520" s="23" t="s">
        <v>421</v>
      </c>
      <c r="B520" s="31" t="s">
        <v>511</v>
      </c>
      <c r="C520" s="31" t="s">
        <v>452</v>
      </c>
      <c r="D520" s="31" t="s">
        <v>422</v>
      </c>
      <c r="E520" s="32"/>
      <c r="F520" s="13">
        <v>582.4</v>
      </c>
      <c r="G520" s="13">
        <v>582.4</v>
      </c>
    </row>
    <row r="521" spans="1:7" ht="60">
      <c r="A521" s="23" t="s">
        <v>423</v>
      </c>
      <c r="B521" s="31" t="s">
        <v>511</v>
      </c>
      <c r="C521" s="31" t="s">
        <v>452</v>
      </c>
      <c r="D521" s="31" t="s">
        <v>424</v>
      </c>
      <c r="E521" s="32"/>
      <c r="F521" s="13">
        <v>582.4</v>
      </c>
      <c r="G521" s="13">
        <v>582.4</v>
      </c>
    </row>
    <row r="522" spans="1:7" ht="30">
      <c r="A522" s="33" t="s">
        <v>166</v>
      </c>
      <c r="B522" s="31" t="s">
        <v>511</v>
      </c>
      <c r="C522" s="31" t="s">
        <v>452</v>
      </c>
      <c r="D522" s="31" t="s">
        <v>424</v>
      </c>
      <c r="E522" s="32">
        <v>200</v>
      </c>
      <c r="F522" s="13">
        <v>582.4</v>
      </c>
      <c r="G522" s="13">
        <v>582.4</v>
      </c>
    </row>
    <row r="523" spans="1:7">
      <c r="A523" s="30" t="s">
        <v>142</v>
      </c>
      <c r="B523" s="31" t="s">
        <v>511</v>
      </c>
      <c r="C523" s="31" t="s">
        <v>474</v>
      </c>
      <c r="D523" s="31"/>
      <c r="E523" s="32"/>
      <c r="F523" s="13">
        <v>14961.5</v>
      </c>
      <c r="G523" s="13">
        <v>14961.5</v>
      </c>
    </row>
    <row r="524" spans="1:7">
      <c r="A524" s="30" t="s">
        <v>143</v>
      </c>
      <c r="B524" s="31" t="s">
        <v>511</v>
      </c>
      <c r="C524" s="31" t="s">
        <v>475</v>
      </c>
      <c r="D524" s="31"/>
      <c r="E524" s="32"/>
      <c r="F524" s="13">
        <v>14961.5</v>
      </c>
      <c r="G524" s="13">
        <v>14961.5</v>
      </c>
    </row>
    <row r="525" spans="1:7">
      <c r="A525" s="30" t="s">
        <v>12</v>
      </c>
      <c r="B525" s="31" t="s">
        <v>511</v>
      </c>
      <c r="C525" s="31" t="s">
        <v>475</v>
      </c>
      <c r="D525" s="31" t="s">
        <v>13</v>
      </c>
      <c r="E525" s="32"/>
      <c r="F525" s="13">
        <v>1000</v>
      </c>
      <c r="G525" s="13">
        <v>1000</v>
      </c>
    </row>
    <row r="526" spans="1:7" ht="30">
      <c r="A526" s="30" t="s">
        <v>425</v>
      </c>
      <c r="B526" s="31" t="s">
        <v>511</v>
      </c>
      <c r="C526" s="31" t="s">
        <v>475</v>
      </c>
      <c r="D526" s="31" t="s">
        <v>426</v>
      </c>
      <c r="E526" s="32"/>
      <c r="F526" s="13">
        <v>1000</v>
      </c>
      <c r="G526" s="13">
        <v>1000</v>
      </c>
    </row>
    <row r="527" spans="1:7" ht="45">
      <c r="A527" s="33" t="s">
        <v>57</v>
      </c>
      <c r="B527" s="31" t="s">
        <v>511</v>
      </c>
      <c r="C527" s="31" t="s">
        <v>475</v>
      </c>
      <c r="D527" s="31" t="s">
        <v>426</v>
      </c>
      <c r="E527" s="32">
        <v>400</v>
      </c>
      <c r="F527" s="13">
        <v>1000</v>
      </c>
      <c r="G527" s="13">
        <v>1000</v>
      </c>
    </row>
    <row r="528" spans="1:7" ht="45">
      <c r="A528" s="30" t="s">
        <v>158</v>
      </c>
      <c r="B528" s="31" t="s">
        <v>511</v>
      </c>
      <c r="C528" s="31" t="s">
        <v>475</v>
      </c>
      <c r="D528" s="31" t="s">
        <v>159</v>
      </c>
      <c r="E528" s="32"/>
      <c r="F528" s="13">
        <v>499.9</v>
      </c>
      <c r="G528" s="13">
        <v>499.9</v>
      </c>
    </row>
    <row r="529" spans="1:7" ht="75">
      <c r="A529" s="30" t="s">
        <v>160</v>
      </c>
      <c r="B529" s="31" t="s">
        <v>511</v>
      </c>
      <c r="C529" s="31" t="s">
        <v>475</v>
      </c>
      <c r="D529" s="31" t="s">
        <v>161</v>
      </c>
      <c r="E529" s="32"/>
      <c r="F529" s="13">
        <v>499.9</v>
      </c>
      <c r="G529" s="13">
        <v>499.9</v>
      </c>
    </row>
    <row r="530" spans="1:7" ht="75">
      <c r="A530" s="30" t="s">
        <v>162</v>
      </c>
      <c r="B530" s="31" t="s">
        <v>511</v>
      </c>
      <c r="C530" s="31" t="s">
        <v>475</v>
      </c>
      <c r="D530" s="31" t="s">
        <v>163</v>
      </c>
      <c r="E530" s="32"/>
      <c r="F530" s="13">
        <v>499.9</v>
      </c>
      <c r="G530" s="13">
        <v>499.9</v>
      </c>
    </row>
    <row r="531" spans="1:7">
      <c r="A531" s="30" t="s">
        <v>164</v>
      </c>
      <c r="B531" s="31" t="s">
        <v>511</v>
      </c>
      <c r="C531" s="31" t="s">
        <v>475</v>
      </c>
      <c r="D531" s="31" t="s">
        <v>165</v>
      </c>
      <c r="E531" s="32"/>
      <c r="F531" s="13">
        <v>499.9</v>
      </c>
      <c r="G531" s="13">
        <v>499.9</v>
      </c>
    </row>
    <row r="532" spans="1:7" ht="30">
      <c r="A532" s="33" t="s">
        <v>166</v>
      </c>
      <c r="B532" s="31" t="s">
        <v>511</v>
      </c>
      <c r="C532" s="31" t="s">
        <v>475</v>
      </c>
      <c r="D532" s="31" t="s">
        <v>165</v>
      </c>
      <c r="E532" s="32">
        <v>200</v>
      </c>
      <c r="F532" s="13">
        <v>499.9</v>
      </c>
      <c r="G532" s="13">
        <v>499.9</v>
      </c>
    </row>
    <row r="533" spans="1:7" ht="90">
      <c r="A533" s="30" t="s">
        <v>262</v>
      </c>
      <c r="B533" s="31" t="s">
        <v>511</v>
      </c>
      <c r="C533" s="31" t="s">
        <v>475</v>
      </c>
      <c r="D533" s="31" t="s">
        <v>145</v>
      </c>
      <c r="E533" s="32"/>
      <c r="F533" s="13">
        <v>13461.6</v>
      </c>
      <c r="G533" s="13">
        <v>13461.6</v>
      </c>
    </row>
    <row r="534" spans="1:7" ht="30">
      <c r="A534" s="33" t="s">
        <v>152</v>
      </c>
      <c r="B534" s="31" t="s">
        <v>511</v>
      </c>
      <c r="C534" s="31" t="s">
        <v>475</v>
      </c>
      <c r="D534" s="31" t="s">
        <v>153</v>
      </c>
      <c r="E534" s="32"/>
      <c r="F534" s="13">
        <v>13461.6</v>
      </c>
      <c r="G534" s="13">
        <v>13461.6</v>
      </c>
    </row>
    <row r="535" spans="1:7" ht="60">
      <c r="A535" s="33" t="s">
        <v>154</v>
      </c>
      <c r="B535" s="31" t="s">
        <v>511</v>
      </c>
      <c r="C535" s="31" t="s">
        <v>475</v>
      </c>
      <c r="D535" s="31" t="s">
        <v>155</v>
      </c>
      <c r="E535" s="32"/>
      <c r="F535" s="13">
        <v>13461.6</v>
      </c>
      <c r="G535" s="13">
        <v>13461.6</v>
      </c>
    </row>
    <row r="536" spans="1:7" ht="75">
      <c r="A536" s="33" t="s">
        <v>429</v>
      </c>
      <c r="B536" s="31" t="s">
        <v>511</v>
      </c>
      <c r="C536" s="31" t="s">
        <v>475</v>
      </c>
      <c r="D536" s="31" t="s">
        <v>430</v>
      </c>
      <c r="E536" s="32"/>
      <c r="F536" s="13">
        <v>13461.6</v>
      </c>
      <c r="G536" s="13">
        <v>13461.6</v>
      </c>
    </row>
    <row r="537" spans="1:7" ht="30">
      <c r="A537" s="33" t="s">
        <v>166</v>
      </c>
      <c r="B537" s="31" t="s">
        <v>511</v>
      </c>
      <c r="C537" s="31" t="s">
        <v>475</v>
      </c>
      <c r="D537" s="31" t="s">
        <v>430</v>
      </c>
      <c r="E537" s="32">
        <v>200</v>
      </c>
      <c r="F537" s="13">
        <v>13461.6</v>
      </c>
      <c r="G537" s="13">
        <v>13461.6</v>
      </c>
    </row>
    <row r="538" spans="1:7">
      <c r="A538" s="30" t="s">
        <v>31</v>
      </c>
      <c r="B538" s="31" t="s">
        <v>511</v>
      </c>
      <c r="C538" s="31" t="s">
        <v>453</v>
      </c>
      <c r="D538" s="31"/>
      <c r="E538" s="32"/>
      <c r="F538" s="13">
        <v>41368.5</v>
      </c>
      <c r="G538" s="13">
        <v>41368.5</v>
      </c>
    </row>
    <row r="539" spans="1:7">
      <c r="A539" s="30" t="s">
        <v>32</v>
      </c>
      <c r="B539" s="31" t="s">
        <v>511</v>
      </c>
      <c r="C539" s="31" t="s">
        <v>454</v>
      </c>
      <c r="D539" s="31"/>
      <c r="E539" s="32"/>
      <c r="F539" s="13">
        <v>800</v>
      </c>
      <c r="G539" s="13">
        <v>800</v>
      </c>
    </row>
    <row r="540" spans="1:7" ht="45">
      <c r="A540" s="30" t="s">
        <v>158</v>
      </c>
      <c r="B540" s="31" t="s">
        <v>511</v>
      </c>
      <c r="C540" s="31" t="s">
        <v>454</v>
      </c>
      <c r="D540" s="31" t="s">
        <v>159</v>
      </c>
      <c r="E540" s="32"/>
      <c r="F540" s="13">
        <v>800</v>
      </c>
      <c r="G540" s="13">
        <v>800</v>
      </c>
    </row>
    <row r="541" spans="1:7" ht="45">
      <c r="A541" s="30" t="s">
        <v>431</v>
      </c>
      <c r="B541" s="31" t="s">
        <v>511</v>
      </c>
      <c r="C541" s="31" t="s">
        <v>454</v>
      </c>
      <c r="D541" s="31" t="s">
        <v>432</v>
      </c>
      <c r="E541" s="32"/>
      <c r="F541" s="13">
        <v>300</v>
      </c>
      <c r="G541" s="13">
        <v>300</v>
      </c>
    </row>
    <row r="542" spans="1:7" ht="60">
      <c r="A542" s="30" t="s">
        <v>433</v>
      </c>
      <c r="B542" s="31" t="s">
        <v>511</v>
      </c>
      <c r="C542" s="31" t="s">
        <v>454</v>
      </c>
      <c r="D542" s="31" t="s">
        <v>434</v>
      </c>
      <c r="E542" s="32"/>
      <c r="F542" s="13">
        <v>300</v>
      </c>
      <c r="G542" s="13">
        <v>300</v>
      </c>
    </row>
    <row r="543" spans="1:7" ht="81.75" customHeight="1">
      <c r="A543" s="30" t="s">
        <v>435</v>
      </c>
      <c r="B543" s="31" t="s">
        <v>511</v>
      </c>
      <c r="C543" s="31" t="s">
        <v>512</v>
      </c>
      <c r="D543" s="31" t="s">
        <v>436</v>
      </c>
      <c r="E543" s="32"/>
      <c r="F543" s="13">
        <v>300</v>
      </c>
      <c r="G543" s="13">
        <v>300</v>
      </c>
    </row>
    <row r="544" spans="1:7">
      <c r="A544" s="33" t="s">
        <v>437</v>
      </c>
      <c r="B544" s="31" t="s">
        <v>511</v>
      </c>
      <c r="C544" s="31" t="s">
        <v>512</v>
      </c>
      <c r="D544" s="31" t="s">
        <v>436</v>
      </c>
      <c r="E544" s="32">
        <v>300</v>
      </c>
      <c r="F544" s="13">
        <v>300</v>
      </c>
      <c r="G544" s="13">
        <v>300</v>
      </c>
    </row>
    <row r="545" spans="1:7" ht="30">
      <c r="A545" s="30" t="s">
        <v>438</v>
      </c>
      <c r="B545" s="31" t="s">
        <v>511</v>
      </c>
      <c r="C545" s="31" t="s">
        <v>454</v>
      </c>
      <c r="D545" s="31" t="s">
        <v>439</v>
      </c>
      <c r="E545" s="32"/>
      <c r="F545" s="13">
        <v>500</v>
      </c>
      <c r="G545" s="13">
        <v>500</v>
      </c>
    </row>
    <row r="546" spans="1:7" ht="45">
      <c r="A546" s="30" t="s">
        <v>440</v>
      </c>
      <c r="B546" s="31" t="s">
        <v>511</v>
      </c>
      <c r="C546" s="31" t="s">
        <v>454</v>
      </c>
      <c r="D546" s="31" t="s">
        <v>441</v>
      </c>
      <c r="E546" s="32"/>
      <c r="F546" s="13">
        <v>500</v>
      </c>
      <c r="G546" s="13">
        <v>500</v>
      </c>
    </row>
    <row r="547" spans="1:7" ht="45">
      <c r="A547" s="30" t="s">
        <v>442</v>
      </c>
      <c r="B547" s="31" t="s">
        <v>511</v>
      </c>
      <c r="C547" s="31" t="s">
        <v>454</v>
      </c>
      <c r="D547" s="31" t="s">
        <v>443</v>
      </c>
      <c r="E547" s="32"/>
      <c r="F547" s="13">
        <v>500</v>
      </c>
      <c r="G547" s="13">
        <v>500</v>
      </c>
    </row>
    <row r="548" spans="1:7">
      <c r="A548" s="33" t="s">
        <v>437</v>
      </c>
      <c r="B548" s="31" t="s">
        <v>511</v>
      </c>
      <c r="C548" s="31" t="s">
        <v>454</v>
      </c>
      <c r="D548" s="31" t="s">
        <v>443</v>
      </c>
      <c r="E548" s="32">
        <v>300</v>
      </c>
      <c r="F548" s="13">
        <v>500</v>
      </c>
      <c r="G548" s="13">
        <v>500</v>
      </c>
    </row>
    <row r="549" spans="1:7">
      <c r="A549" s="30" t="s">
        <v>370</v>
      </c>
      <c r="B549" s="31" t="s">
        <v>511</v>
      </c>
      <c r="C549" s="31" t="s">
        <v>505</v>
      </c>
      <c r="D549" s="31"/>
      <c r="E549" s="31"/>
      <c r="F549" s="13">
        <v>40568.5</v>
      </c>
      <c r="G549" s="13">
        <v>40568.5</v>
      </c>
    </row>
    <row r="550" spans="1:7">
      <c r="A550" s="17" t="s">
        <v>12</v>
      </c>
      <c r="B550" s="31" t="s">
        <v>511</v>
      </c>
      <c r="C550" s="31" t="s">
        <v>505</v>
      </c>
      <c r="D550" s="22" t="s">
        <v>13</v>
      </c>
      <c r="E550" s="31"/>
      <c r="F550" s="13">
        <v>40568.5</v>
      </c>
      <c r="G550" s="13">
        <v>40568.5</v>
      </c>
    </row>
    <row r="551" spans="1:7" ht="30">
      <c r="A551" s="23" t="s">
        <v>42</v>
      </c>
      <c r="B551" s="31" t="s">
        <v>511</v>
      </c>
      <c r="C551" s="31" t="s">
        <v>505</v>
      </c>
      <c r="D551" s="22" t="s">
        <v>43</v>
      </c>
      <c r="E551" s="31"/>
      <c r="F551" s="13">
        <v>40568.5</v>
      </c>
      <c r="G551" s="13">
        <v>40568.5</v>
      </c>
    </row>
    <row r="552" spans="1:7" ht="188.25" customHeight="1">
      <c r="A552" s="34" t="s">
        <v>444</v>
      </c>
      <c r="B552" s="31" t="s">
        <v>511</v>
      </c>
      <c r="C552" s="31" t="s">
        <v>505</v>
      </c>
      <c r="D552" s="22" t="s">
        <v>445</v>
      </c>
      <c r="E552" s="31"/>
      <c r="F552" s="13">
        <v>40568.5</v>
      </c>
      <c r="G552" s="13">
        <v>40568.5</v>
      </c>
    </row>
    <row r="553" spans="1:7" ht="45">
      <c r="A553" s="33" t="s">
        <v>57</v>
      </c>
      <c r="B553" s="31" t="s">
        <v>511</v>
      </c>
      <c r="C553" s="31" t="s">
        <v>505</v>
      </c>
      <c r="D553" s="22" t="s">
        <v>445</v>
      </c>
      <c r="E553" s="31" t="s">
        <v>513</v>
      </c>
      <c r="F553" s="13">
        <v>40568.5</v>
      </c>
      <c r="G553" s="13">
        <v>40568.5</v>
      </c>
    </row>
    <row r="554" spans="1:7">
      <c r="A554" s="34" t="s">
        <v>221</v>
      </c>
      <c r="B554" s="31" t="s">
        <v>511</v>
      </c>
      <c r="C554" s="31" t="s">
        <v>486</v>
      </c>
      <c r="D554" s="31"/>
      <c r="E554" s="32"/>
      <c r="F554" s="13">
        <v>559.20000000000005</v>
      </c>
      <c r="G554" s="13">
        <v>559.20000000000005</v>
      </c>
    </row>
    <row r="555" spans="1:7">
      <c r="A555" s="30" t="s">
        <v>226</v>
      </c>
      <c r="B555" s="31" t="s">
        <v>511</v>
      </c>
      <c r="C555" s="31" t="s">
        <v>488</v>
      </c>
      <c r="D555" s="31"/>
      <c r="E555" s="32"/>
      <c r="F555" s="13">
        <v>559.20000000000005</v>
      </c>
      <c r="G555" s="13">
        <v>559.20000000000005</v>
      </c>
    </row>
    <row r="556" spans="1:7" ht="45">
      <c r="A556" s="34" t="s">
        <v>60</v>
      </c>
      <c r="B556" s="31" t="s">
        <v>511</v>
      </c>
      <c r="C556" s="31" t="s">
        <v>488</v>
      </c>
      <c r="D556" s="31" t="s">
        <v>61</v>
      </c>
      <c r="E556" s="32"/>
      <c r="F556" s="13">
        <v>559.20000000000005</v>
      </c>
      <c r="G556" s="13">
        <v>559.20000000000005</v>
      </c>
    </row>
    <row r="557" spans="1:7" ht="45">
      <c r="A557" s="34" t="s">
        <v>223</v>
      </c>
      <c r="B557" s="31" t="s">
        <v>511</v>
      </c>
      <c r="C557" s="31" t="s">
        <v>488</v>
      </c>
      <c r="D557" s="31" t="s">
        <v>224</v>
      </c>
      <c r="E557" s="32"/>
      <c r="F557" s="13">
        <v>559.20000000000005</v>
      </c>
      <c r="G557" s="13">
        <v>559.20000000000005</v>
      </c>
    </row>
    <row r="558" spans="1:7" ht="98.25" customHeight="1">
      <c r="A558" s="17" t="s">
        <v>227</v>
      </c>
      <c r="B558" s="31" t="s">
        <v>511</v>
      </c>
      <c r="C558" s="31" t="s">
        <v>488</v>
      </c>
      <c r="D558" s="31" t="s">
        <v>228</v>
      </c>
      <c r="E558" s="32"/>
      <c r="F558" s="13">
        <v>559.20000000000005</v>
      </c>
      <c r="G558" s="13">
        <v>559.20000000000005</v>
      </c>
    </row>
    <row r="559" spans="1:7">
      <c r="A559" s="23" t="s">
        <v>24</v>
      </c>
      <c r="B559" s="31" t="s">
        <v>511</v>
      </c>
      <c r="C559" s="31" t="s">
        <v>488</v>
      </c>
      <c r="D559" s="31" t="s">
        <v>228</v>
      </c>
      <c r="E559" s="32">
        <v>800</v>
      </c>
      <c r="F559" s="13">
        <v>559.20000000000005</v>
      </c>
      <c r="G559" s="13">
        <v>559.20000000000005</v>
      </c>
    </row>
    <row r="560" spans="1:7">
      <c r="A560" s="23"/>
      <c r="B560" s="22"/>
      <c r="C560" s="10"/>
      <c r="D560" s="22"/>
      <c r="E560" s="9"/>
    </row>
    <row r="561" spans="1:7" ht="29.25">
      <c r="A561" s="20" t="s">
        <v>446</v>
      </c>
      <c r="B561" s="21" t="s">
        <v>514</v>
      </c>
      <c r="C561" s="10" t="s">
        <v>456</v>
      </c>
      <c r="D561" s="21"/>
      <c r="E561" s="9"/>
      <c r="F561" s="77">
        <v>14014.3</v>
      </c>
      <c r="G561" s="77">
        <v>14014.3</v>
      </c>
    </row>
    <row r="562" spans="1:7">
      <c r="A562" s="17" t="s">
        <v>10</v>
      </c>
      <c r="B562" s="22" t="s">
        <v>514</v>
      </c>
      <c r="C562" s="10" t="s">
        <v>450</v>
      </c>
      <c r="D562" s="22"/>
      <c r="E562" s="9"/>
      <c r="F562" s="13">
        <v>14014.3</v>
      </c>
      <c r="G562" s="13">
        <v>14014.3</v>
      </c>
    </row>
    <row r="563" spans="1:7" ht="60">
      <c r="A563" s="17" t="s">
        <v>447</v>
      </c>
      <c r="B563" s="22" t="s">
        <v>514</v>
      </c>
      <c r="C563" s="10" t="s">
        <v>492</v>
      </c>
      <c r="D563" s="22"/>
      <c r="E563" s="9"/>
      <c r="F563" s="13">
        <v>13983.3</v>
      </c>
      <c r="G563" s="13">
        <v>13983.3</v>
      </c>
    </row>
    <row r="564" spans="1:7">
      <c r="A564" s="17" t="s">
        <v>12</v>
      </c>
      <c r="B564" s="22" t="s">
        <v>514</v>
      </c>
      <c r="C564" s="10" t="s">
        <v>492</v>
      </c>
      <c r="D564" s="22" t="s">
        <v>13</v>
      </c>
      <c r="E564" s="9"/>
      <c r="F564" s="13">
        <v>13983.3</v>
      </c>
      <c r="G564" s="13">
        <v>13983.3</v>
      </c>
    </row>
    <row r="565" spans="1:7" ht="60">
      <c r="A565" s="25" t="s">
        <v>40</v>
      </c>
      <c r="B565" s="22" t="s">
        <v>514</v>
      </c>
      <c r="C565" s="10" t="s">
        <v>492</v>
      </c>
      <c r="D565" s="22" t="s">
        <v>41</v>
      </c>
      <c r="E565" s="9"/>
      <c r="F565" s="13">
        <v>13983.3</v>
      </c>
      <c r="G565" s="13">
        <v>13983.3</v>
      </c>
    </row>
    <row r="566" spans="1:7" ht="90">
      <c r="A566" s="17" t="s">
        <v>16</v>
      </c>
      <c r="B566" s="22" t="s">
        <v>514</v>
      </c>
      <c r="C566" s="10" t="s">
        <v>492</v>
      </c>
      <c r="D566" s="22" t="s">
        <v>41</v>
      </c>
      <c r="E566" s="9">
        <v>100</v>
      </c>
      <c r="F566" s="13">
        <v>12358.3</v>
      </c>
      <c r="G566" s="13">
        <v>12358.3</v>
      </c>
    </row>
    <row r="567" spans="1:7" ht="45">
      <c r="A567" s="17" t="s">
        <v>23</v>
      </c>
      <c r="B567" s="22" t="s">
        <v>514</v>
      </c>
      <c r="C567" s="10" t="s">
        <v>492</v>
      </c>
      <c r="D567" s="22" t="s">
        <v>41</v>
      </c>
      <c r="E567" s="9">
        <v>200</v>
      </c>
      <c r="F567" s="13">
        <v>1615</v>
      </c>
      <c r="G567" s="13">
        <v>1615</v>
      </c>
    </row>
    <row r="568" spans="1:7">
      <c r="A568" s="23" t="s">
        <v>24</v>
      </c>
      <c r="B568" s="22" t="s">
        <v>514</v>
      </c>
      <c r="C568" s="10" t="s">
        <v>492</v>
      </c>
      <c r="D568" s="22" t="s">
        <v>41</v>
      </c>
      <c r="E568" s="9">
        <v>800</v>
      </c>
      <c r="F568" s="13">
        <v>10</v>
      </c>
      <c r="G568" s="13">
        <v>10</v>
      </c>
    </row>
    <row r="569" spans="1:7">
      <c r="A569" s="17" t="s">
        <v>27</v>
      </c>
      <c r="B569" s="22" t="s">
        <v>514</v>
      </c>
      <c r="C569" s="10" t="s">
        <v>452</v>
      </c>
      <c r="D569" s="22"/>
      <c r="E569" s="9"/>
      <c r="F569" s="13">
        <v>31</v>
      </c>
      <c r="G569" s="13">
        <v>31</v>
      </c>
    </row>
    <row r="570" spans="1:7">
      <c r="A570" s="17" t="s">
        <v>12</v>
      </c>
      <c r="B570" s="22" t="s">
        <v>514</v>
      </c>
      <c r="C570" s="10" t="s">
        <v>452</v>
      </c>
      <c r="D570" s="22" t="s">
        <v>13</v>
      </c>
      <c r="E570" s="9"/>
      <c r="F570" s="13">
        <v>31</v>
      </c>
      <c r="G570" s="13">
        <v>31</v>
      </c>
    </row>
    <row r="571" spans="1:7" ht="30">
      <c r="A571" s="25" t="s">
        <v>50</v>
      </c>
      <c r="B571" s="22" t="s">
        <v>514</v>
      </c>
      <c r="C571" s="10" t="s">
        <v>452</v>
      </c>
      <c r="D571" s="22" t="s">
        <v>240</v>
      </c>
      <c r="E571" s="9"/>
      <c r="F571" s="13">
        <v>31</v>
      </c>
      <c r="G571" s="13">
        <v>31</v>
      </c>
    </row>
    <row r="572" spans="1:7" ht="45">
      <c r="A572" s="17" t="s">
        <v>66</v>
      </c>
      <c r="B572" s="22" t="s">
        <v>514</v>
      </c>
      <c r="C572" s="10" t="s">
        <v>452</v>
      </c>
      <c r="D572" s="22" t="s">
        <v>240</v>
      </c>
      <c r="E572" s="9">
        <v>600</v>
      </c>
      <c r="F572" s="13">
        <v>31</v>
      </c>
      <c r="G572" s="13">
        <v>31</v>
      </c>
    </row>
    <row r="573" spans="1:7">
      <c r="A573" s="23"/>
      <c r="B573" s="22"/>
      <c r="C573" s="10"/>
      <c r="D573" s="22"/>
      <c r="E573" s="22"/>
    </row>
    <row r="574" spans="1:7">
      <c r="A574" s="71" t="s">
        <v>557</v>
      </c>
      <c r="B574" s="22"/>
      <c r="C574" s="10"/>
      <c r="D574" s="22"/>
      <c r="E574" s="22"/>
      <c r="F574" s="77">
        <v>232301.5</v>
      </c>
      <c r="G574" s="77">
        <v>369393.5</v>
      </c>
    </row>
    <row r="575" spans="1:7">
      <c r="A575" s="17"/>
      <c r="B575" s="21"/>
      <c r="C575" s="10"/>
      <c r="D575" s="21"/>
      <c r="E575" s="9"/>
    </row>
    <row r="576" spans="1:7">
      <c r="A576" s="20" t="s">
        <v>448</v>
      </c>
      <c r="B576" s="9"/>
      <c r="C576" s="10"/>
      <c r="D576" s="9"/>
      <c r="E576" s="9"/>
      <c r="F576" s="77">
        <v>4026819.3999999994</v>
      </c>
      <c r="G576" s="77">
        <v>4187381.9999999995</v>
      </c>
    </row>
    <row r="577" spans="1:5">
      <c r="A577" s="23"/>
      <c r="B577" s="9"/>
      <c r="C577" s="10"/>
      <c r="D577" s="9"/>
      <c r="E577" s="9"/>
    </row>
    <row r="578" spans="1:5">
      <c r="A578" s="23"/>
      <c r="B578" s="9"/>
      <c r="C578" s="10"/>
      <c r="D578" s="9"/>
      <c r="E578" s="9"/>
    </row>
    <row r="579" spans="1:5">
      <c r="A579" s="49"/>
    </row>
    <row r="580" spans="1:5">
      <c r="A580" s="49"/>
    </row>
    <row r="581" spans="1:5">
      <c r="A581" s="49"/>
    </row>
    <row r="582" spans="1:5">
      <c r="A582" s="49"/>
    </row>
    <row r="583" spans="1:5">
      <c r="A583" s="49"/>
    </row>
    <row r="584" spans="1:5">
      <c r="A584" s="49"/>
    </row>
    <row r="585" spans="1:5">
      <c r="A585" s="49"/>
    </row>
    <row r="586" spans="1:5">
      <c r="A586" s="49"/>
    </row>
    <row r="587" spans="1:5">
      <c r="A587" s="49"/>
    </row>
    <row r="588" spans="1:5">
      <c r="A588" s="49"/>
    </row>
    <row r="589" spans="1:5">
      <c r="A589" s="49"/>
    </row>
    <row r="590" spans="1:5">
      <c r="A590" s="49"/>
    </row>
    <row r="591" spans="1:5">
      <c r="A591" s="49"/>
    </row>
    <row r="592" spans="1:5">
      <c r="A592" s="49"/>
    </row>
    <row r="593" spans="1:1">
      <c r="A593" s="49"/>
    </row>
    <row r="594" spans="1:1">
      <c r="A594" s="49"/>
    </row>
    <row r="595" spans="1:1">
      <c r="A595" s="49"/>
    </row>
    <row r="596" spans="1:1">
      <c r="A596" s="49"/>
    </row>
    <row r="597" spans="1:1">
      <c r="A597" s="49"/>
    </row>
    <row r="598" spans="1:1">
      <c r="A598" s="49"/>
    </row>
    <row r="599" spans="1:1">
      <c r="A599" s="49"/>
    </row>
    <row r="600" spans="1:1">
      <c r="A600" s="49"/>
    </row>
    <row r="601" spans="1:1">
      <c r="A601" s="49"/>
    </row>
    <row r="602" spans="1:1">
      <c r="A602" s="49"/>
    </row>
    <row r="603" spans="1:1">
      <c r="A603" s="49"/>
    </row>
    <row r="604" spans="1:1">
      <c r="A604" s="49"/>
    </row>
    <row r="605" spans="1:1">
      <c r="A605" s="49"/>
    </row>
    <row r="606" spans="1:1">
      <c r="A606" s="49"/>
    </row>
    <row r="607" spans="1:1">
      <c r="A607" s="49"/>
    </row>
    <row r="608" spans="1:1">
      <c r="A608" s="49"/>
    </row>
    <row r="609" spans="1:1">
      <c r="A609" s="49"/>
    </row>
    <row r="610" spans="1:1">
      <c r="A610" s="49"/>
    </row>
    <row r="611" spans="1:1">
      <c r="A611" s="49"/>
    </row>
    <row r="612" spans="1:1">
      <c r="A612" s="49"/>
    </row>
    <row r="613" spans="1:1">
      <c r="A613" s="49"/>
    </row>
    <row r="614" spans="1:1">
      <c r="A614" s="49"/>
    </row>
    <row r="615" spans="1:1">
      <c r="A615" s="49"/>
    </row>
    <row r="616" spans="1:1">
      <c r="A616" s="49"/>
    </row>
    <row r="617" spans="1:1">
      <c r="A617" s="49"/>
    </row>
    <row r="618" spans="1:1">
      <c r="A618" s="49"/>
    </row>
    <row r="619" spans="1:1">
      <c r="A619" s="49"/>
    </row>
    <row r="620" spans="1:1">
      <c r="A620" s="49"/>
    </row>
    <row r="621" spans="1:1">
      <c r="A621" s="49"/>
    </row>
    <row r="622" spans="1:1">
      <c r="A622" s="49"/>
    </row>
    <row r="623" spans="1:1">
      <c r="A623" s="49"/>
    </row>
    <row r="624" spans="1:1">
      <c r="A624" s="49"/>
    </row>
    <row r="625" spans="1:1">
      <c r="A625" s="49"/>
    </row>
    <row r="626" spans="1:1">
      <c r="A626" s="49"/>
    </row>
    <row r="627" spans="1:1">
      <c r="A627" s="49"/>
    </row>
    <row r="628" spans="1:1">
      <c r="A628" s="49"/>
    </row>
    <row r="629" spans="1:1">
      <c r="A629" s="49"/>
    </row>
    <row r="630" spans="1:1">
      <c r="A630" s="49"/>
    </row>
    <row r="631" spans="1:1">
      <c r="A631" s="49"/>
    </row>
    <row r="632" spans="1:1">
      <c r="A632" s="49"/>
    </row>
    <row r="633" spans="1:1">
      <c r="A633" s="49"/>
    </row>
    <row r="634" spans="1:1">
      <c r="A634" s="49"/>
    </row>
    <row r="635" spans="1:1">
      <c r="A635" s="49"/>
    </row>
    <row r="636" spans="1:1">
      <c r="A636" s="49"/>
    </row>
    <row r="637" spans="1:1">
      <c r="A637" s="49"/>
    </row>
    <row r="638" spans="1:1">
      <c r="A638" s="49"/>
    </row>
    <row r="639" spans="1:1">
      <c r="A639" s="49"/>
    </row>
    <row r="640" spans="1:1">
      <c r="A640" s="49"/>
    </row>
    <row r="641" spans="1:1">
      <c r="A641" s="49"/>
    </row>
    <row r="642" spans="1:1">
      <c r="A642" s="49"/>
    </row>
    <row r="643" spans="1:1">
      <c r="A643" s="49"/>
    </row>
    <row r="644" spans="1:1">
      <c r="A644" s="49"/>
    </row>
    <row r="645" spans="1:1">
      <c r="A645" s="49"/>
    </row>
    <row r="646" spans="1:1">
      <c r="A646" s="49"/>
    </row>
    <row r="647" spans="1:1">
      <c r="A647" s="49"/>
    </row>
    <row r="648" spans="1:1">
      <c r="A648" s="49"/>
    </row>
    <row r="649" spans="1:1">
      <c r="A649" s="49"/>
    </row>
    <row r="650" spans="1:1">
      <c r="A650" s="49"/>
    </row>
    <row r="651" spans="1:1">
      <c r="A651" s="49"/>
    </row>
    <row r="652" spans="1:1">
      <c r="A652" s="49"/>
    </row>
    <row r="653" spans="1:1">
      <c r="A653" s="49"/>
    </row>
    <row r="654" spans="1:1">
      <c r="A654" s="49"/>
    </row>
    <row r="655" spans="1:1">
      <c r="A655" s="49"/>
    </row>
    <row r="656" spans="1:1">
      <c r="A656" s="49"/>
    </row>
    <row r="657" spans="1:1">
      <c r="A657" s="49"/>
    </row>
    <row r="658" spans="1:1">
      <c r="A658" s="49"/>
    </row>
    <row r="659" spans="1:1">
      <c r="A659" s="49"/>
    </row>
    <row r="660" spans="1:1">
      <c r="A660" s="49"/>
    </row>
    <row r="661" spans="1:1">
      <c r="A661" s="49"/>
    </row>
    <row r="662" spans="1:1">
      <c r="A662" s="49"/>
    </row>
    <row r="663" spans="1:1">
      <c r="A663" s="49"/>
    </row>
    <row r="664" spans="1:1">
      <c r="A664" s="49"/>
    </row>
    <row r="665" spans="1:1">
      <c r="A665" s="49"/>
    </row>
    <row r="666" spans="1:1">
      <c r="A666" s="50"/>
    </row>
    <row r="667" spans="1:1">
      <c r="A667" s="50"/>
    </row>
    <row r="668" spans="1:1">
      <c r="A668" s="50"/>
    </row>
    <row r="669" spans="1:1">
      <c r="A669" s="50"/>
    </row>
    <row r="670" spans="1:1">
      <c r="A670" s="50"/>
    </row>
    <row r="671" spans="1:1">
      <c r="A671" s="50"/>
    </row>
    <row r="672" spans="1:1">
      <c r="A672" s="50"/>
    </row>
    <row r="673" spans="1:1">
      <c r="A673" s="50"/>
    </row>
    <row r="674" spans="1:1">
      <c r="A674" s="50"/>
    </row>
    <row r="675" spans="1:1">
      <c r="A675" s="50"/>
    </row>
    <row r="676" spans="1:1">
      <c r="A676" s="50"/>
    </row>
    <row r="677" spans="1:1">
      <c r="A677" s="50"/>
    </row>
    <row r="678" spans="1:1">
      <c r="A678" s="50"/>
    </row>
    <row r="679" spans="1:1">
      <c r="A679" s="50"/>
    </row>
    <row r="680" spans="1:1">
      <c r="A680" s="50"/>
    </row>
    <row r="681" spans="1:1">
      <c r="A681" s="50"/>
    </row>
    <row r="682" spans="1:1">
      <c r="A682" s="50"/>
    </row>
    <row r="683" spans="1:1">
      <c r="A683" s="50"/>
    </row>
    <row r="684" spans="1:1">
      <c r="A684" s="50"/>
    </row>
    <row r="685" spans="1:1">
      <c r="A685" s="50"/>
    </row>
    <row r="686" spans="1:1">
      <c r="A686" s="50"/>
    </row>
    <row r="687" spans="1:1">
      <c r="A687" s="50"/>
    </row>
    <row r="688" spans="1:1">
      <c r="A688" s="50"/>
    </row>
    <row r="689" spans="1:1">
      <c r="A689" s="50"/>
    </row>
    <row r="690" spans="1:1">
      <c r="A690" s="50"/>
    </row>
    <row r="691" spans="1:1">
      <c r="A691" s="50"/>
    </row>
    <row r="692" spans="1:1">
      <c r="A692" s="50"/>
    </row>
    <row r="693" spans="1:1">
      <c r="A693" s="50"/>
    </row>
    <row r="694" spans="1:1">
      <c r="A694" s="50"/>
    </row>
    <row r="695" spans="1:1">
      <c r="A695" s="50"/>
    </row>
    <row r="696" spans="1:1">
      <c r="A696" s="50"/>
    </row>
    <row r="697" spans="1:1">
      <c r="A697" s="50"/>
    </row>
    <row r="698" spans="1:1">
      <c r="A698" s="50"/>
    </row>
    <row r="699" spans="1:1">
      <c r="A699" s="50"/>
    </row>
    <row r="700" spans="1:1">
      <c r="A700" s="50"/>
    </row>
    <row r="701" spans="1:1">
      <c r="A701" s="50"/>
    </row>
    <row r="702" spans="1:1">
      <c r="A702" s="50"/>
    </row>
    <row r="703" spans="1:1">
      <c r="A703" s="50"/>
    </row>
    <row r="704" spans="1:1">
      <c r="A704" s="50"/>
    </row>
    <row r="705" spans="1:1">
      <c r="A705" s="50"/>
    </row>
    <row r="706" spans="1:1">
      <c r="A706" s="50"/>
    </row>
    <row r="707" spans="1:1">
      <c r="A707" s="50"/>
    </row>
    <row r="708" spans="1:1">
      <c r="A708" s="50"/>
    </row>
    <row r="709" spans="1:1">
      <c r="A709" s="50"/>
    </row>
    <row r="710" spans="1:1">
      <c r="A710" s="50"/>
    </row>
    <row r="711" spans="1:1">
      <c r="A711" s="50"/>
    </row>
    <row r="712" spans="1:1">
      <c r="A712" s="50"/>
    </row>
    <row r="713" spans="1:1">
      <c r="A713" s="50"/>
    </row>
    <row r="714" spans="1:1">
      <c r="A714" s="50"/>
    </row>
    <row r="715" spans="1:1">
      <c r="A715" s="50"/>
    </row>
    <row r="716" spans="1:1">
      <c r="A716" s="50"/>
    </row>
    <row r="717" spans="1:1">
      <c r="A717" s="50"/>
    </row>
    <row r="718" spans="1:1">
      <c r="A718" s="50"/>
    </row>
    <row r="719" spans="1:1">
      <c r="A719" s="50"/>
    </row>
    <row r="720" spans="1:1">
      <c r="A720" s="50"/>
    </row>
    <row r="721" spans="1:1">
      <c r="A721" s="50"/>
    </row>
    <row r="722" spans="1:1">
      <c r="A722" s="50"/>
    </row>
    <row r="723" spans="1:1">
      <c r="A723" s="50"/>
    </row>
    <row r="724" spans="1:1">
      <c r="A724" s="50"/>
    </row>
    <row r="725" spans="1:1">
      <c r="A725" s="50"/>
    </row>
    <row r="726" spans="1:1">
      <c r="A726" s="50"/>
    </row>
    <row r="727" spans="1:1">
      <c r="A727" s="50"/>
    </row>
  </sheetData>
  <mergeCells count="1">
    <mergeCell ref="A6:G6"/>
  </mergeCells>
  <pageMargins left="0.70866141732283472" right="0.11811023622047245" top="0.35433070866141736" bottom="0.35433070866141736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755"/>
  <sheetViews>
    <sheetView topLeftCell="A386" workbookViewId="0">
      <selection activeCell="A355" sqref="A355:L390"/>
    </sheetView>
  </sheetViews>
  <sheetFormatPr defaultColWidth="9.140625" defaultRowHeight="15"/>
  <cols>
    <col min="1" max="1" width="39.140625" style="76" customWidth="1"/>
    <col min="2" max="2" width="7.42578125" style="76" customWidth="1"/>
    <col min="3" max="3" width="7.85546875" style="76" customWidth="1"/>
    <col min="4" max="4" width="14" style="76" customWidth="1"/>
    <col min="5" max="5" width="7.140625" style="76" customWidth="1"/>
    <col min="6" max="6" width="13.42578125" style="76" hidden="1" customWidth="1"/>
    <col min="7" max="7" width="15.28515625" style="78" hidden="1" customWidth="1"/>
    <col min="8" max="8" width="14" style="78" customWidth="1"/>
    <col min="9" max="9" width="15.85546875" style="13" hidden="1" customWidth="1"/>
    <col min="10" max="10" width="15.28515625" style="13" customWidth="1"/>
    <col min="11" max="11" width="13.7109375" style="13" hidden="1" customWidth="1"/>
    <col min="12" max="12" width="14.5703125" style="13" customWidth="1"/>
    <col min="13" max="15" width="9.140625" style="76"/>
    <col min="16" max="16" width="10.42578125" style="76" bestFit="1" customWidth="1"/>
    <col min="17" max="17" width="9.140625" style="76"/>
    <col min="18" max="18" width="12.5703125" style="76" customWidth="1"/>
    <col min="19" max="19" width="9.140625" style="76"/>
    <col min="20" max="20" width="12" style="76" customWidth="1"/>
    <col min="21" max="16384" width="9.140625" style="76"/>
  </cols>
  <sheetData>
    <row r="1" spans="1:13">
      <c r="A1" s="2"/>
      <c r="B1" s="3"/>
      <c r="E1" s="4"/>
      <c r="F1" s="4" t="s">
        <v>516</v>
      </c>
      <c r="H1" s="13"/>
    </row>
    <row r="2" spans="1:13">
      <c r="A2" s="2"/>
      <c r="B2" s="3"/>
      <c r="E2" s="5"/>
      <c r="F2" s="5" t="s">
        <v>0</v>
      </c>
    </row>
    <row r="3" spans="1:13">
      <c r="A3" s="2"/>
      <c r="B3" s="3"/>
      <c r="E3" s="5"/>
      <c r="F3" s="5" t="s">
        <v>1</v>
      </c>
    </row>
    <row r="4" spans="1:13">
      <c r="A4" s="2"/>
      <c r="B4" s="3"/>
      <c r="C4" s="6"/>
      <c r="D4" s="6"/>
      <c r="E4" s="7"/>
      <c r="F4" s="79" t="s">
        <v>515</v>
      </c>
    </row>
    <row r="5" spans="1:13" ht="18.75">
      <c r="A5" s="96" t="s">
        <v>517</v>
      </c>
      <c r="B5" s="96"/>
      <c r="C5" s="96"/>
      <c r="D5" s="96"/>
      <c r="E5" s="96"/>
      <c r="F5" s="98"/>
    </row>
    <row r="6" spans="1:13" ht="18.75">
      <c r="A6" s="67"/>
      <c r="B6" s="67"/>
      <c r="C6" s="67"/>
      <c r="D6" s="67"/>
      <c r="E6" s="67"/>
    </row>
    <row r="7" spans="1:13">
      <c r="A7" s="2"/>
      <c r="B7" s="9"/>
      <c r="C7" s="10"/>
      <c r="D7" s="11"/>
      <c r="E7" s="12"/>
      <c r="F7" s="13" t="s">
        <v>2</v>
      </c>
    </row>
    <row r="8" spans="1:13" ht="30">
      <c r="A8" s="14" t="s">
        <v>3</v>
      </c>
      <c r="B8" s="15" t="s">
        <v>4</v>
      </c>
      <c r="C8" s="15" t="s">
        <v>5</v>
      </c>
      <c r="D8" s="15" t="s">
        <v>6</v>
      </c>
      <c r="E8" s="16" t="s">
        <v>7</v>
      </c>
      <c r="F8" s="80">
        <v>2017</v>
      </c>
      <c r="G8" s="63" t="s">
        <v>524</v>
      </c>
      <c r="H8" s="75">
        <v>2017</v>
      </c>
      <c r="I8" s="81" t="s">
        <v>528</v>
      </c>
      <c r="J8" s="80">
        <v>2018</v>
      </c>
      <c r="K8" s="81" t="s">
        <v>528</v>
      </c>
      <c r="L8" s="80">
        <v>2019</v>
      </c>
      <c r="M8" s="82"/>
    </row>
    <row r="9" spans="1:13">
      <c r="A9" s="17"/>
      <c r="B9" s="18"/>
      <c r="C9" s="10"/>
      <c r="D9" s="18"/>
      <c r="E9" s="9"/>
      <c r="G9" s="13"/>
      <c r="H9" s="13"/>
    </row>
    <row r="10" spans="1:13">
      <c r="A10" s="20" t="s">
        <v>9</v>
      </c>
      <c r="B10" s="21" t="s">
        <v>449</v>
      </c>
      <c r="C10" s="10"/>
      <c r="D10" s="21"/>
      <c r="E10" s="9"/>
      <c r="F10" s="77">
        <f>SUM(F11+F30)</f>
        <v>30921.4</v>
      </c>
      <c r="G10" s="13"/>
      <c r="H10" s="77">
        <f>SUM(F10:G10)</f>
        <v>30921.4</v>
      </c>
      <c r="J10" s="77">
        <f>SUM(H10:I10)</f>
        <v>30921.4</v>
      </c>
      <c r="L10" s="77">
        <f>SUM(J10:K10)</f>
        <v>30921.4</v>
      </c>
    </row>
    <row r="11" spans="1:13">
      <c r="A11" s="17" t="s">
        <v>10</v>
      </c>
      <c r="B11" s="22" t="s">
        <v>449</v>
      </c>
      <c r="C11" s="10" t="s">
        <v>450</v>
      </c>
      <c r="D11" s="22"/>
      <c r="E11" s="9"/>
      <c r="F11" s="13">
        <f>SUM(F12+++F26)</f>
        <v>30633.9</v>
      </c>
      <c r="G11" s="13"/>
      <c r="H11" s="13">
        <f t="shared" ref="H11:L34" si="0">SUM(F11:G11)</f>
        <v>30633.9</v>
      </c>
      <c r="J11" s="13">
        <f t="shared" si="0"/>
        <v>30633.9</v>
      </c>
      <c r="L11" s="13">
        <f t="shared" si="0"/>
        <v>30633.9</v>
      </c>
    </row>
    <row r="12" spans="1:13" ht="75">
      <c r="A12" s="17" t="s">
        <v>11</v>
      </c>
      <c r="B12" s="22" t="s">
        <v>449</v>
      </c>
      <c r="C12" s="10" t="s">
        <v>451</v>
      </c>
      <c r="D12" s="22"/>
      <c r="E12" s="9"/>
      <c r="F12" s="13">
        <f>SUM(F13)</f>
        <v>30404</v>
      </c>
      <c r="G12" s="13"/>
      <c r="H12" s="13">
        <f t="shared" si="0"/>
        <v>30404</v>
      </c>
      <c r="J12" s="13">
        <f t="shared" si="0"/>
        <v>30404</v>
      </c>
      <c r="L12" s="13">
        <f t="shared" si="0"/>
        <v>30404</v>
      </c>
    </row>
    <row r="13" spans="1:13">
      <c r="A13" s="17" t="s">
        <v>12</v>
      </c>
      <c r="B13" s="22" t="s">
        <v>449</v>
      </c>
      <c r="C13" s="10" t="s">
        <v>451</v>
      </c>
      <c r="D13" s="22" t="s">
        <v>13</v>
      </c>
      <c r="E13" s="9"/>
      <c r="F13" s="13">
        <f>SUM(F14++F16+F18+F20+++F24)</f>
        <v>30404</v>
      </c>
      <c r="G13" s="13"/>
      <c r="H13" s="13">
        <f t="shared" si="0"/>
        <v>30404</v>
      </c>
      <c r="J13" s="13">
        <f t="shared" si="0"/>
        <v>30404</v>
      </c>
      <c r="L13" s="13">
        <f t="shared" si="0"/>
        <v>30404</v>
      </c>
    </row>
    <row r="14" spans="1:13" ht="30">
      <c r="A14" s="17" t="s">
        <v>14</v>
      </c>
      <c r="B14" s="22" t="s">
        <v>449</v>
      </c>
      <c r="C14" s="10" t="s">
        <v>451</v>
      </c>
      <c r="D14" s="22" t="s">
        <v>15</v>
      </c>
      <c r="E14" s="9"/>
      <c r="F14" s="13">
        <v>2087.6</v>
      </c>
      <c r="G14" s="13"/>
      <c r="H14" s="13">
        <f t="shared" si="0"/>
        <v>2087.6</v>
      </c>
      <c r="J14" s="13">
        <f t="shared" si="0"/>
        <v>2087.6</v>
      </c>
      <c r="L14" s="13">
        <f t="shared" si="0"/>
        <v>2087.6</v>
      </c>
    </row>
    <row r="15" spans="1:13" ht="90">
      <c r="A15" s="17" t="s">
        <v>16</v>
      </c>
      <c r="B15" s="22" t="s">
        <v>449</v>
      </c>
      <c r="C15" s="10" t="s">
        <v>451</v>
      </c>
      <c r="D15" s="22" t="s">
        <v>15</v>
      </c>
      <c r="E15" s="9">
        <v>100</v>
      </c>
      <c r="F15" s="13">
        <v>2087.6</v>
      </c>
      <c r="G15" s="13"/>
      <c r="H15" s="13">
        <f t="shared" si="0"/>
        <v>2087.6</v>
      </c>
      <c r="J15" s="13">
        <f t="shared" si="0"/>
        <v>2087.6</v>
      </c>
      <c r="L15" s="13">
        <f t="shared" si="0"/>
        <v>2087.6</v>
      </c>
    </row>
    <row r="16" spans="1:13" ht="45">
      <c r="A16" s="17" t="s">
        <v>17</v>
      </c>
      <c r="B16" s="22" t="s">
        <v>449</v>
      </c>
      <c r="C16" s="10" t="s">
        <v>451</v>
      </c>
      <c r="D16" s="22" t="s">
        <v>18</v>
      </c>
      <c r="E16" s="9"/>
      <c r="F16" s="13">
        <v>1911.4</v>
      </c>
      <c r="G16" s="13"/>
      <c r="H16" s="13">
        <f t="shared" si="0"/>
        <v>1911.4</v>
      </c>
      <c r="J16" s="13">
        <f t="shared" si="0"/>
        <v>1911.4</v>
      </c>
      <c r="L16" s="13">
        <f t="shared" si="0"/>
        <v>1911.4</v>
      </c>
    </row>
    <row r="17" spans="1:12" ht="90">
      <c r="A17" s="17" t="s">
        <v>16</v>
      </c>
      <c r="B17" s="22" t="s">
        <v>449</v>
      </c>
      <c r="C17" s="10" t="s">
        <v>451</v>
      </c>
      <c r="D17" s="22" t="s">
        <v>18</v>
      </c>
      <c r="E17" s="9">
        <v>100</v>
      </c>
      <c r="F17" s="13">
        <v>1911.4</v>
      </c>
      <c r="G17" s="13"/>
      <c r="H17" s="13">
        <f t="shared" si="0"/>
        <v>1911.4</v>
      </c>
      <c r="J17" s="13">
        <f t="shared" si="0"/>
        <v>1911.4</v>
      </c>
      <c r="L17" s="13">
        <f t="shared" si="0"/>
        <v>1911.4</v>
      </c>
    </row>
    <row r="18" spans="1:12" ht="30">
      <c r="A18" s="17" t="s">
        <v>19</v>
      </c>
      <c r="B18" s="22" t="s">
        <v>449</v>
      </c>
      <c r="C18" s="10" t="s">
        <v>451</v>
      </c>
      <c r="D18" s="22" t="s">
        <v>20</v>
      </c>
      <c r="E18" s="9"/>
      <c r="F18" s="13">
        <v>1777</v>
      </c>
      <c r="G18" s="13"/>
      <c r="H18" s="13">
        <f t="shared" si="0"/>
        <v>1777</v>
      </c>
      <c r="J18" s="13">
        <f t="shared" si="0"/>
        <v>1777</v>
      </c>
      <c r="L18" s="13">
        <f t="shared" si="0"/>
        <v>1777</v>
      </c>
    </row>
    <row r="19" spans="1:12" ht="90">
      <c r="A19" s="17" t="s">
        <v>16</v>
      </c>
      <c r="B19" s="22" t="s">
        <v>449</v>
      </c>
      <c r="C19" s="10" t="s">
        <v>451</v>
      </c>
      <c r="D19" s="22" t="s">
        <v>20</v>
      </c>
      <c r="E19" s="9">
        <v>100</v>
      </c>
      <c r="F19" s="13">
        <v>1777</v>
      </c>
      <c r="G19" s="13"/>
      <c r="H19" s="13">
        <f t="shared" si="0"/>
        <v>1777</v>
      </c>
      <c r="J19" s="13">
        <f t="shared" si="0"/>
        <v>1777</v>
      </c>
      <c r="L19" s="13">
        <f t="shared" si="0"/>
        <v>1777</v>
      </c>
    </row>
    <row r="20" spans="1:12" ht="30">
      <c r="A20" s="23" t="s">
        <v>21</v>
      </c>
      <c r="B20" s="22" t="s">
        <v>449</v>
      </c>
      <c r="C20" s="10" t="s">
        <v>451</v>
      </c>
      <c r="D20" s="22" t="s">
        <v>22</v>
      </c>
      <c r="E20" s="9"/>
      <c r="F20" s="13">
        <f>SUM(F21:F23)</f>
        <v>14925.5</v>
      </c>
      <c r="G20" s="13"/>
      <c r="H20" s="13">
        <f t="shared" si="0"/>
        <v>14925.5</v>
      </c>
      <c r="J20" s="13">
        <f t="shared" si="0"/>
        <v>14925.5</v>
      </c>
      <c r="L20" s="13">
        <f t="shared" si="0"/>
        <v>14925.5</v>
      </c>
    </row>
    <row r="21" spans="1:12" ht="90">
      <c r="A21" s="17" t="s">
        <v>16</v>
      </c>
      <c r="B21" s="22" t="s">
        <v>449</v>
      </c>
      <c r="C21" s="10" t="s">
        <v>451</v>
      </c>
      <c r="D21" s="22" t="s">
        <v>22</v>
      </c>
      <c r="E21" s="9">
        <v>100</v>
      </c>
      <c r="F21" s="13">
        <v>12268.9</v>
      </c>
      <c r="G21" s="61"/>
      <c r="H21" s="13">
        <f t="shared" si="0"/>
        <v>12268.9</v>
      </c>
      <c r="J21" s="13">
        <f t="shared" si="0"/>
        <v>12268.9</v>
      </c>
      <c r="L21" s="13">
        <f t="shared" si="0"/>
        <v>12268.9</v>
      </c>
    </row>
    <row r="22" spans="1:12" ht="45">
      <c r="A22" s="17" t="s">
        <v>23</v>
      </c>
      <c r="B22" s="22" t="s">
        <v>449</v>
      </c>
      <c r="C22" s="10" t="s">
        <v>451</v>
      </c>
      <c r="D22" s="22" t="s">
        <v>22</v>
      </c>
      <c r="E22" s="9">
        <v>200</v>
      </c>
      <c r="F22" s="13">
        <v>2652.6</v>
      </c>
      <c r="G22" s="13"/>
      <c r="H22" s="13">
        <f t="shared" si="0"/>
        <v>2652.6</v>
      </c>
      <c r="J22" s="13">
        <f t="shared" si="0"/>
        <v>2652.6</v>
      </c>
      <c r="L22" s="13">
        <f t="shared" si="0"/>
        <v>2652.6</v>
      </c>
    </row>
    <row r="23" spans="1:12">
      <c r="A23" s="23" t="s">
        <v>24</v>
      </c>
      <c r="B23" s="22" t="s">
        <v>449</v>
      </c>
      <c r="C23" s="10" t="s">
        <v>451</v>
      </c>
      <c r="D23" s="22" t="s">
        <v>22</v>
      </c>
      <c r="E23" s="9">
        <v>800</v>
      </c>
      <c r="F23" s="13">
        <v>4</v>
      </c>
      <c r="G23" s="13"/>
      <c r="H23" s="13">
        <f t="shared" si="0"/>
        <v>4</v>
      </c>
      <c r="J23" s="13">
        <f t="shared" si="0"/>
        <v>4</v>
      </c>
      <c r="L23" s="13">
        <f t="shared" si="0"/>
        <v>4</v>
      </c>
    </row>
    <row r="24" spans="1:12" ht="30">
      <c r="A24" s="17" t="s">
        <v>25</v>
      </c>
      <c r="B24" s="22" t="s">
        <v>449</v>
      </c>
      <c r="C24" s="10" t="s">
        <v>451</v>
      </c>
      <c r="D24" s="22" t="s">
        <v>26</v>
      </c>
      <c r="E24" s="9"/>
      <c r="F24" s="13">
        <v>9702.5</v>
      </c>
      <c r="G24" s="13"/>
      <c r="H24" s="13">
        <f t="shared" si="0"/>
        <v>9702.5</v>
      </c>
      <c r="J24" s="13">
        <f t="shared" si="0"/>
        <v>9702.5</v>
      </c>
      <c r="L24" s="13">
        <f t="shared" si="0"/>
        <v>9702.5</v>
      </c>
    </row>
    <row r="25" spans="1:12" ht="90">
      <c r="A25" s="17" t="s">
        <v>16</v>
      </c>
      <c r="B25" s="22" t="s">
        <v>449</v>
      </c>
      <c r="C25" s="10" t="s">
        <v>451</v>
      </c>
      <c r="D25" s="22" t="s">
        <v>26</v>
      </c>
      <c r="E25" s="9">
        <v>100</v>
      </c>
      <c r="F25" s="13">
        <v>9702.5</v>
      </c>
      <c r="G25" s="13"/>
      <c r="H25" s="13">
        <f t="shared" si="0"/>
        <v>9702.5</v>
      </c>
      <c r="J25" s="13">
        <f t="shared" si="0"/>
        <v>9702.5</v>
      </c>
      <c r="L25" s="13">
        <f t="shared" si="0"/>
        <v>9702.5</v>
      </c>
    </row>
    <row r="26" spans="1:12">
      <c r="A26" s="17" t="s">
        <v>27</v>
      </c>
      <c r="B26" s="22" t="s">
        <v>449</v>
      </c>
      <c r="C26" s="10" t="s">
        <v>452</v>
      </c>
      <c r="D26" s="22"/>
      <c r="E26" s="9"/>
      <c r="F26" s="13">
        <v>229.9</v>
      </c>
      <c r="G26" s="13"/>
      <c r="H26" s="13">
        <f t="shared" si="0"/>
        <v>229.9</v>
      </c>
      <c r="J26" s="13">
        <f t="shared" si="0"/>
        <v>229.9</v>
      </c>
      <c r="L26" s="13">
        <f t="shared" si="0"/>
        <v>229.9</v>
      </c>
    </row>
    <row r="27" spans="1:12">
      <c r="A27" s="17" t="s">
        <v>12</v>
      </c>
      <c r="B27" s="22" t="s">
        <v>449</v>
      </c>
      <c r="C27" s="10" t="s">
        <v>452</v>
      </c>
      <c r="D27" s="22" t="s">
        <v>13</v>
      </c>
      <c r="E27" s="9"/>
      <c r="F27" s="13">
        <v>229.9</v>
      </c>
      <c r="G27" s="13"/>
      <c r="H27" s="13">
        <f t="shared" si="0"/>
        <v>229.9</v>
      </c>
      <c r="J27" s="13">
        <f t="shared" si="0"/>
        <v>229.9</v>
      </c>
      <c r="L27" s="13">
        <f t="shared" si="0"/>
        <v>229.9</v>
      </c>
    </row>
    <row r="28" spans="1:12" ht="45">
      <c r="A28" s="17" t="s">
        <v>28</v>
      </c>
      <c r="B28" s="22" t="s">
        <v>449</v>
      </c>
      <c r="C28" s="10" t="s">
        <v>452</v>
      </c>
      <c r="D28" s="22" t="s">
        <v>29</v>
      </c>
      <c r="E28" s="9"/>
      <c r="F28" s="13">
        <v>229.9</v>
      </c>
      <c r="G28" s="13"/>
      <c r="H28" s="13">
        <f t="shared" si="0"/>
        <v>229.9</v>
      </c>
      <c r="J28" s="13">
        <f t="shared" si="0"/>
        <v>229.9</v>
      </c>
      <c r="L28" s="13">
        <f t="shared" si="0"/>
        <v>229.9</v>
      </c>
    </row>
    <row r="29" spans="1:12" ht="30">
      <c r="A29" s="17" t="s">
        <v>30</v>
      </c>
      <c r="B29" s="22" t="s">
        <v>449</v>
      </c>
      <c r="C29" s="10" t="s">
        <v>452</v>
      </c>
      <c r="D29" s="22" t="s">
        <v>29</v>
      </c>
      <c r="E29" s="9">
        <v>300</v>
      </c>
      <c r="F29" s="13">
        <v>229.9</v>
      </c>
      <c r="G29" s="13"/>
      <c r="H29" s="13">
        <f t="shared" si="0"/>
        <v>229.9</v>
      </c>
      <c r="J29" s="13">
        <f t="shared" si="0"/>
        <v>229.9</v>
      </c>
      <c r="L29" s="13">
        <f t="shared" si="0"/>
        <v>229.9</v>
      </c>
    </row>
    <row r="30" spans="1:12">
      <c r="A30" s="17" t="s">
        <v>31</v>
      </c>
      <c r="B30" s="22" t="s">
        <v>449</v>
      </c>
      <c r="C30" s="10" t="s">
        <v>453</v>
      </c>
      <c r="D30" s="22"/>
      <c r="E30" s="9"/>
      <c r="F30" s="13">
        <v>287.5</v>
      </c>
      <c r="G30" s="13"/>
      <c r="H30" s="13">
        <f t="shared" si="0"/>
        <v>287.5</v>
      </c>
      <c r="J30" s="13">
        <f t="shared" si="0"/>
        <v>287.5</v>
      </c>
      <c r="L30" s="13">
        <f t="shared" si="0"/>
        <v>287.5</v>
      </c>
    </row>
    <row r="31" spans="1:12">
      <c r="A31" s="17" t="s">
        <v>32</v>
      </c>
      <c r="B31" s="22" t="s">
        <v>449</v>
      </c>
      <c r="C31" s="10">
        <v>1003</v>
      </c>
      <c r="D31" s="22"/>
      <c r="E31" s="9"/>
      <c r="F31" s="13">
        <v>287.5</v>
      </c>
      <c r="G31" s="13"/>
      <c r="H31" s="13">
        <f t="shared" si="0"/>
        <v>287.5</v>
      </c>
      <c r="J31" s="13">
        <f t="shared" si="0"/>
        <v>287.5</v>
      </c>
      <c r="L31" s="13">
        <f t="shared" si="0"/>
        <v>287.5</v>
      </c>
    </row>
    <row r="32" spans="1:12">
      <c r="A32" s="17" t="s">
        <v>12</v>
      </c>
      <c r="B32" s="22" t="s">
        <v>449</v>
      </c>
      <c r="C32" s="10" t="s">
        <v>454</v>
      </c>
      <c r="D32" s="22" t="s">
        <v>13</v>
      </c>
      <c r="E32" s="9"/>
      <c r="F32" s="13">
        <v>287.5</v>
      </c>
      <c r="G32" s="13"/>
      <c r="H32" s="13">
        <f t="shared" si="0"/>
        <v>287.5</v>
      </c>
      <c r="J32" s="13">
        <f t="shared" si="0"/>
        <v>287.5</v>
      </c>
      <c r="L32" s="13">
        <f t="shared" si="0"/>
        <v>287.5</v>
      </c>
    </row>
    <row r="33" spans="1:12" ht="60">
      <c r="A33" s="23" t="s">
        <v>33</v>
      </c>
      <c r="B33" s="22" t="s">
        <v>455</v>
      </c>
      <c r="C33" s="10" t="s">
        <v>454</v>
      </c>
      <c r="D33" s="22" t="s">
        <v>34</v>
      </c>
      <c r="E33" s="9"/>
      <c r="F33" s="13">
        <v>287.5</v>
      </c>
      <c r="G33" s="13"/>
      <c r="H33" s="13">
        <f t="shared" si="0"/>
        <v>287.5</v>
      </c>
      <c r="J33" s="13">
        <f t="shared" si="0"/>
        <v>287.5</v>
      </c>
      <c r="L33" s="13">
        <f t="shared" si="0"/>
        <v>287.5</v>
      </c>
    </row>
    <row r="34" spans="1:12" ht="30">
      <c r="A34" s="17" t="s">
        <v>30</v>
      </c>
      <c r="B34" s="22" t="s">
        <v>449</v>
      </c>
      <c r="C34" s="10" t="s">
        <v>454</v>
      </c>
      <c r="D34" s="22" t="s">
        <v>34</v>
      </c>
      <c r="E34" s="9">
        <v>300</v>
      </c>
      <c r="F34" s="13">
        <v>287.5</v>
      </c>
      <c r="G34" s="13"/>
      <c r="H34" s="13">
        <f t="shared" si="0"/>
        <v>287.5</v>
      </c>
      <c r="J34" s="13">
        <f t="shared" si="0"/>
        <v>287.5</v>
      </c>
      <c r="L34" s="13">
        <f t="shared" si="0"/>
        <v>287.5</v>
      </c>
    </row>
    <row r="35" spans="1:12">
      <c r="A35" s="17"/>
      <c r="B35" s="22"/>
      <c r="C35" s="10" t="s">
        <v>456</v>
      </c>
      <c r="D35" s="22"/>
      <c r="E35" s="9"/>
      <c r="G35" s="13"/>
      <c r="H35" s="13"/>
    </row>
    <row r="36" spans="1:12" ht="29.25">
      <c r="A36" s="20" t="s">
        <v>35</v>
      </c>
      <c r="B36" s="21" t="s">
        <v>457</v>
      </c>
      <c r="C36" s="10" t="s">
        <v>456</v>
      </c>
      <c r="D36" s="21"/>
      <c r="E36" s="9"/>
      <c r="F36" s="77">
        <f t="shared" ref="F36:L36" si="1">SUM(F37++++F76+++F84+F162+++F196++F207+++F222++F243++F254)</f>
        <v>761651.40000000014</v>
      </c>
      <c r="G36" s="77">
        <f t="shared" si="1"/>
        <v>5330.2</v>
      </c>
      <c r="H36" s="77">
        <f t="shared" si="1"/>
        <v>766981.60000000021</v>
      </c>
      <c r="I36" s="77">
        <f t="shared" si="1"/>
        <v>-26689.799999999996</v>
      </c>
      <c r="J36" s="77">
        <f t="shared" si="1"/>
        <v>700707.89999999991</v>
      </c>
      <c r="K36" s="77">
        <f t="shared" si="1"/>
        <v>377.19999999999993</v>
      </c>
      <c r="L36" s="77">
        <f t="shared" si="1"/>
        <v>749485.10000000009</v>
      </c>
    </row>
    <row r="37" spans="1:12">
      <c r="A37" s="17" t="s">
        <v>10</v>
      </c>
      <c r="B37" s="24" t="s">
        <v>457</v>
      </c>
      <c r="C37" s="10" t="s">
        <v>450</v>
      </c>
      <c r="D37" s="24"/>
      <c r="E37" s="9"/>
      <c r="F37" s="13">
        <f t="shared" ref="F37:L37" si="2">SUM(F38+F42++F58)</f>
        <v>338464.1</v>
      </c>
      <c r="G37" s="13">
        <f t="shared" si="2"/>
        <v>5330.2</v>
      </c>
      <c r="H37" s="13">
        <f t="shared" si="2"/>
        <v>343794.30000000005</v>
      </c>
      <c r="I37" s="13">
        <f t="shared" si="2"/>
        <v>-22944.5</v>
      </c>
      <c r="J37" s="13">
        <f t="shared" si="2"/>
        <v>272761.90000000002</v>
      </c>
      <c r="K37" s="13">
        <f t="shared" si="2"/>
        <v>284.5</v>
      </c>
      <c r="L37" s="13">
        <f t="shared" si="2"/>
        <v>273046.40000000002</v>
      </c>
    </row>
    <row r="38" spans="1:12" ht="60">
      <c r="A38" s="17" t="s">
        <v>36</v>
      </c>
      <c r="B38" s="22" t="s">
        <v>457</v>
      </c>
      <c r="C38" s="10" t="s">
        <v>458</v>
      </c>
      <c r="D38" s="22"/>
      <c r="E38" s="9"/>
      <c r="F38" s="13">
        <v>2118.6999999999998</v>
      </c>
      <c r="G38" s="13"/>
      <c r="H38" s="13">
        <f>SUM(F38:G38)</f>
        <v>2118.6999999999998</v>
      </c>
      <c r="J38" s="13">
        <f>SUM(H38:I38)</f>
        <v>2118.6999999999998</v>
      </c>
      <c r="L38" s="13">
        <f>SUM(J38:K38)</f>
        <v>2118.6999999999998</v>
      </c>
    </row>
    <row r="39" spans="1:12">
      <c r="A39" s="17" t="s">
        <v>12</v>
      </c>
      <c r="B39" s="22" t="s">
        <v>457</v>
      </c>
      <c r="C39" s="10" t="s">
        <v>458</v>
      </c>
      <c r="D39" s="22" t="s">
        <v>13</v>
      </c>
      <c r="E39" s="9"/>
      <c r="F39" s="13">
        <v>2118.6999999999998</v>
      </c>
      <c r="G39" s="13"/>
      <c r="H39" s="13">
        <f t="shared" ref="H39:H41" si="3">SUM(F39:G39)</f>
        <v>2118.6999999999998</v>
      </c>
      <c r="J39" s="13">
        <f t="shared" ref="J39:J41" si="4">SUM(H39:I39)</f>
        <v>2118.6999999999998</v>
      </c>
      <c r="L39" s="13">
        <f t="shared" ref="L39:L41" si="5">SUM(J39:K39)</f>
        <v>2118.6999999999998</v>
      </c>
    </row>
    <row r="40" spans="1:12">
      <c r="A40" s="17" t="s">
        <v>37</v>
      </c>
      <c r="B40" s="22" t="s">
        <v>457</v>
      </c>
      <c r="C40" s="10" t="s">
        <v>458</v>
      </c>
      <c r="D40" s="22" t="s">
        <v>38</v>
      </c>
      <c r="E40" s="9"/>
      <c r="F40" s="13">
        <v>2118.6999999999998</v>
      </c>
      <c r="G40" s="13"/>
      <c r="H40" s="13">
        <f t="shared" si="3"/>
        <v>2118.6999999999998</v>
      </c>
      <c r="J40" s="13">
        <f t="shared" si="4"/>
        <v>2118.6999999999998</v>
      </c>
      <c r="L40" s="13">
        <f t="shared" si="5"/>
        <v>2118.6999999999998</v>
      </c>
    </row>
    <row r="41" spans="1:12" ht="90">
      <c r="A41" s="17" t="s">
        <v>16</v>
      </c>
      <c r="B41" s="22" t="s">
        <v>457</v>
      </c>
      <c r="C41" s="10" t="s">
        <v>458</v>
      </c>
      <c r="D41" s="22" t="s">
        <v>38</v>
      </c>
      <c r="E41" s="9">
        <v>100</v>
      </c>
      <c r="F41" s="13">
        <v>2118.6999999999998</v>
      </c>
      <c r="G41" s="13"/>
      <c r="H41" s="13">
        <f t="shared" si="3"/>
        <v>2118.6999999999998</v>
      </c>
      <c r="J41" s="13">
        <f t="shared" si="4"/>
        <v>2118.6999999999998</v>
      </c>
      <c r="L41" s="13">
        <f t="shared" si="5"/>
        <v>2118.6999999999998</v>
      </c>
    </row>
    <row r="42" spans="1:12" ht="90">
      <c r="A42" s="17" t="s">
        <v>39</v>
      </c>
      <c r="B42" s="22" t="s">
        <v>457</v>
      </c>
      <c r="C42" s="10" t="s">
        <v>459</v>
      </c>
      <c r="D42" s="22"/>
      <c r="E42" s="9"/>
      <c r="F42" s="13">
        <f>SUM(F43+++F48)</f>
        <v>168280.69999999998</v>
      </c>
      <c r="G42" s="13">
        <f t="shared" ref="G42:L42" si="6">SUM(G43+++G48)</f>
        <v>5330.2</v>
      </c>
      <c r="H42" s="13">
        <f t="shared" si="6"/>
        <v>173610.9</v>
      </c>
      <c r="I42" s="13">
        <f t="shared" si="6"/>
        <v>0</v>
      </c>
      <c r="J42" s="13">
        <f t="shared" si="6"/>
        <v>173610.9</v>
      </c>
      <c r="K42" s="13">
        <f t="shared" si="6"/>
        <v>0</v>
      </c>
      <c r="L42" s="13">
        <f t="shared" si="6"/>
        <v>173610.9</v>
      </c>
    </row>
    <row r="43" spans="1:12">
      <c r="A43" s="17" t="s">
        <v>12</v>
      </c>
      <c r="B43" s="22" t="s">
        <v>457</v>
      </c>
      <c r="C43" s="10" t="s">
        <v>459</v>
      </c>
      <c r="D43" s="22" t="s">
        <v>13</v>
      </c>
      <c r="E43" s="9"/>
      <c r="F43" s="13">
        <f>SUM(F44)</f>
        <v>168280.69999999998</v>
      </c>
      <c r="G43" s="13">
        <f t="shared" ref="G43:L43" si="7">SUM(G44)</f>
        <v>0</v>
      </c>
      <c r="H43" s="13">
        <f t="shared" si="7"/>
        <v>168280.69999999998</v>
      </c>
      <c r="I43" s="13">
        <f t="shared" si="7"/>
        <v>0</v>
      </c>
      <c r="J43" s="13">
        <f t="shared" si="7"/>
        <v>168280.69999999998</v>
      </c>
      <c r="K43" s="13">
        <f t="shared" si="7"/>
        <v>0</v>
      </c>
      <c r="L43" s="13">
        <f t="shared" si="7"/>
        <v>168280.69999999998</v>
      </c>
    </row>
    <row r="44" spans="1:12" ht="60">
      <c r="A44" s="25" t="s">
        <v>40</v>
      </c>
      <c r="B44" s="22" t="s">
        <v>457</v>
      </c>
      <c r="C44" s="10" t="s">
        <v>459</v>
      </c>
      <c r="D44" s="22" t="s">
        <v>41</v>
      </c>
      <c r="E44" s="9"/>
      <c r="F44" s="13">
        <f>SUM(F45:F47)</f>
        <v>168280.69999999998</v>
      </c>
      <c r="G44" s="13">
        <f t="shared" ref="G44:L44" si="8">SUM(G45:G47)</f>
        <v>0</v>
      </c>
      <c r="H44" s="13">
        <f t="shared" si="8"/>
        <v>168280.69999999998</v>
      </c>
      <c r="I44" s="13">
        <f t="shared" si="8"/>
        <v>0</v>
      </c>
      <c r="J44" s="13">
        <f t="shared" si="8"/>
        <v>168280.69999999998</v>
      </c>
      <c r="K44" s="13">
        <f t="shared" si="8"/>
        <v>0</v>
      </c>
      <c r="L44" s="13">
        <f t="shared" si="8"/>
        <v>168280.69999999998</v>
      </c>
    </row>
    <row r="45" spans="1:12" ht="90">
      <c r="A45" s="17" t="s">
        <v>16</v>
      </c>
      <c r="B45" s="22" t="s">
        <v>457</v>
      </c>
      <c r="C45" s="10" t="s">
        <v>459</v>
      </c>
      <c r="D45" s="22" t="s">
        <v>41</v>
      </c>
      <c r="E45" s="9">
        <v>100</v>
      </c>
      <c r="F45" s="13">
        <v>152712.79999999999</v>
      </c>
      <c r="G45" s="61"/>
      <c r="H45" s="13">
        <f>SUM(F45:G45)</f>
        <v>152712.79999999999</v>
      </c>
      <c r="J45" s="13">
        <f>SUM(H45:I45)</f>
        <v>152712.79999999999</v>
      </c>
      <c r="L45" s="13">
        <f>SUM(J45:K45)</f>
        <v>152712.79999999999</v>
      </c>
    </row>
    <row r="46" spans="1:12" ht="45">
      <c r="A46" s="17" t="s">
        <v>23</v>
      </c>
      <c r="B46" s="22" t="s">
        <v>457</v>
      </c>
      <c r="C46" s="10" t="s">
        <v>459</v>
      </c>
      <c r="D46" s="22" t="s">
        <v>41</v>
      </c>
      <c r="E46" s="9">
        <v>200</v>
      </c>
      <c r="F46" s="13">
        <v>15017.9</v>
      </c>
      <c r="G46" s="13"/>
      <c r="H46" s="13">
        <f t="shared" ref="H46:H47" si="9">SUM(F46:G46)</f>
        <v>15017.9</v>
      </c>
      <c r="J46" s="13">
        <f t="shared" ref="J46:J47" si="10">SUM(H46:I46)</f>
        <v>15017.9</v>
      </c>
      <c r="L46" s="13">
        <f t="shared" ref="L46:L47" si="11">SUM(J46:K46)</f>
        <v>15017.9</v>
      </c>
    </row>
    <row r="47" spans="1:12">
      <c r="A47" s="23" t="s">
        <v>24</v>
      </c>
      <c r="B47" s="22" t="s">
        <v>457</v>
      </c>
      <c r="C47" s="10" t="s">
        <v>459</v>
      </c>
      <c r="D47" s="22" t="s">
        <v>41</v>
      </c>
      <c r="E47" s="9">
        <v>800</v>
      </c>
      <c r="F47" s="13">
        <v>550</v>
      </c>
      <c r="G47" s="13"/>
      <c r="H47" s="13">
        <f t="shared" si="9"/>
        <v>550</v>
      </c>
      <c r="J47" s="13">
        <f t="shared" si="10"/>
        <v>550</v>
      </c>
      <c r="L47" s="13">
        <f t="shared" si="11"/>
        <v>550</v>
      </c>
    </row>
    <row r="48" spans="1:12" ht="30">
      <c r="A48" s="23" t="s">
        <v>42</v>
      </c>
      <c r="B48" s="26" t="s">
        <v>457</v>
      </c>
      <c r="C48" s="26" t="s">
        <v>459</v>
      </c>
      <c r="D48" s="26" t="s">
        <v>43</v>
      </c>
      <c r="E48" s="10"/>
      <c r="F48" s="13">
        <f>SUM(F49++F52+F55)</f>
        <v>0</v>
      </c>
      <c r="G48" s="13">
        <f t="shared" ref="G48:L48" si="12">SUM(G49++G52+G55)</f>
        <v>5330.2</v>
      </c>
      <c r="H48" s="13">
        <f t="shared" si="12"/>
        <v>5330.2</v>
      </c>
      <c r="I48" s="13">
        <f t="shared" si="12"/>
        <v>0</v>
      </c>
      <c r="J48" s="13">
        <f t="shared" si="12"/>
        <v>5330.2</v>
      </c>
      <c r="K48" s="13">
        <f t="shared" si="12"/>
        <v>0</v>
      </c>
      <c r="L48" s="13">
        <f t="shared" si="12"/>
        <v>5330.2</v>
      </c>
    </row>
    <row r="49" spans="1:12" ht="270">
      <c r="A49" s="17" t="s">
        <v>44</v>
      </c>
      <c r="B49" s="22" t="s">
        <v>457</v>
      </c>
      <c r="C49" s="10" t="s">
        <v>459</v>
      </c>
      <c r="D49" s="22" t="s">
        <v>45</v>
      </c>
      <c r="E49" s="22"/>
      <c r="F49" s="13">
        <f>SUM(F50:F51)</f>
        <v>0</v>
      </c>
      <c r="G49" s="13">
        <f t="shared" ref="G49:L49" si="13">SUM(G50:G51)</f>
        <v>2118.9</v>
      </c>
      <c r="H49" s="13">
        <f t="shared" si="13"/>
        <v>2118.9</v>
      </c>
      <c r="I49" s="13">
        <f t="shared" si="13"/>
        <v>0</v>
      </c>
      <c r="J49" s="13">
        <f t="shared" si="13"/>
        <v>2118.9</v>
      </c>
      <c r="K49" s="13">
        <f t="shared" si="13"/>
        <v>0</v>
      </c>
      <c r="L49" s="13">
        <f t="shared" si="13"/>
        <v>2118.9</v>
      </c>
    </row>
    <row r="50" spans="1:12" ht="90">
      <c r="A50" s="17" t="s">
        <v>16</v>
      </c>
      <c r="B50" s="22" t="s">
        <v>457</v>
      </c>
      <c r="C50" s="10" t="s">
        <v>459</v>
      </c>
      <c r="D50" s="22" t="s">
        <v>45</v>
      </c>
      <c r="E50" s="22" t="s">
        <v>460</v>
      </c>
      <c r="F50" s="13"/>
      <c r="G50" s="13">
        <v>1952.1</v>
      </c>
      <c r="H50" s="13">
        <f>SUM(F50:G50)</f>
        <v>1952.1</v>
      </c>
      <c r="J50" s="13">
        <f>SUM(H50:I50)</f>
        <v>1952.1</v>
      </c>
      <c r="L50" s="13">
        <f>SUM(J50:K50)</f>
        <v>1952.1</v>
      </c>
    </row>
    <row r="51" spans="1:12" ht="45">
      <c r="A51" s="17" t="s">
        <v>23</v>
      </c>
      <c r="B51" s="22" t="s">
        <v>457</v>
      </c>
      <c r="C51" s="10" t="s">
        <v>459</v>
      </c>
      <c r="D51" s="22" t="s">
        <v>45</v>
      </c>
      <c r="E51" s="22" t="s">
        <v>461</v>
      </c>
      <c r="F51" s="13"/>
      <c r="G51" s="13">
        <v>166.8</v>
      </c>
      <c r="H51" s="13">
        <f>SUM(F51:G51)</f>
        <v>166.8</v>
      </c>
      <c r="J51" s="13">
        <f>SUM(H51:I51)</f>
        <v>166.8</v>
      </c>
      <c r="L51" s="13">
        <f>SUM(J51:K51)</f>
        <v>166.8</v>
      </c>
    </row>
    <row r="52" spans="1:12" ht="210">
      <c r="A52" s="27" t="s">
        <v>46</v>
      </c>
      <c r="B52" s="22" t="s">
        <v>462</v>
      </c>
      <c r="C52" s="10" t="s">
        <v>459</v>
      </c>
      <c r="D52" s="28" t="s">
        <v>47</v>
      </c>
      <c r="E52" s="29"/>
      <c r="F52" s="13">
        <f>SUM(F53:F54)</f>
        <v>0</v>
      </c>
      <c r="G52" s="13">
        <f t="shared" ref="G52:L52" si="14">SUM(G53:G54)</f>
        <v>1622.1</v>
      </c>
      <c r="H52" s="13">
        <f t="shared" si="14"/>
        <v>1622.1</v>
      </c>
      <c r="I52" s="13">
        <f t="shared" si="14"/>
        <v>0</v>
      </c>
      <c r="J52" s="13">
        <f t="shared" si="14"/>
        <v>1622.1</v>
      </c>
      <c r="K52" s="13">
        <f t="shared" si="14"/>
        <v>0</v>
      </c>
      <c r="L52" s="13">
        <f t="shared" si="14"/>
        <v>1622.1</v>
      </c>
    </row>
    <row r="53" spans="1:12" ht="90">
      <c r="A53" s="17" t="s">
        <v>16</v>
      </c>
      <c r="B53" s="22" t="s">
        <v>462</v>
      </c>
      <c r="C53" s="10" t="s">
        <v>459</v>
      </c>
      <c r="D53" s="28" t="s">
        <v>47</v>
      </c>
      <c r="E53" s="29">
        <v>100</v>
      </c>
      <c r="F53" s="13"/>
      <c r="G53" s="13">
        <v>1464</v>
      </c>
      <c r="H53" s="13">
        <f>SUM(F53:G53)</f>
        <v>1464</v>
      </c>
      <c r="J53" s="13">
        <f>SUM(H53:I53)</f>
        <v>1464</v>
      </c>
      <c r="L53" s="13">
        <f>SUM(J53:K53)</f>
        <v>1464</v>
      </c>
    </row>
    <row r="54" spans="1:12" ht="45">
      <c r="A54" s="17" t="s">
        <v>23</v>
      </c>
      <c r="B54" s="22" t="s">
        <v>457</v>
      </c>
      <c r="C54" s="10" t="s">
        <v>459</v>
      </c>
      <c r="D54" s="28" t="s">
        <v>47</v>
      </c>
      <c r="E54" s="29">
        <v>200</v>
      </c>
      <c r="F54" s="13"/>
      <c r="G54" s="13">
        <v>158.1</v>
      </c>
      <c r="H54" s="13">
        <f>SUM(F54:G54)</f>
        <v>158.1</v>
      </c>
      <c r="J54" s="13">
        <f>SUM(H54:I54)</f>
        <v>158.1</v>
      </c>
      <c r="L54" s="13">
        <f>SUM(J54:K54)</f>
        <v>158.1</v>
      </c>
    </row>
    <row r="55" spans="1:12" ht="135">
      <c r="A55" s="27" t="s">
        <v>48</v>
      </c>
      <c r="B55" s="22" t="s">
        <v>457</v>
      </c>
      <c r="C55" s="10" t="s">
        <v>459</v>
      </c>
      <c r="D55" s="28" t="s">
        <v>49</v>
      </c>
      <c r="E55" s="29"/>
      <c r="F55" s="13">
        <f>SUM(F56:F57)</f>
        <v>0</v>
      </c>
      <c r="G55" s="13">
        <f t="shared" ref="G55:L55" si="15">SUM(G56:G57)</f>
        <v>1589.1999999999998</v>
      </c>
      <c r="H55" s="13">
        <f t="shared" si="15"/>
        <v>1589.1999999999998</v>
      </c>
      <c r="I55" s="13">
        <f t="shared" si="15"/>
        <v>0</v>
      </c>
      <c r="J55" s="13">
        <f t="shared" si="15"/>
        <v>1589.1999999999998</v>
      </c>
      <c r="K55" s="13">
        <f t="shared" si="15"/>
        <v>0</v>
      </c>
      <c r="L55" s="13">
        <f t="shared" si="15"/>
        <v>1589.1999999999998</v>
      </c>
    </row>
    <row r="56" spans="1:12" ht="90">
      <c r="A56" s="17" t="s">
        <v>16</v>
      </c>
      <c r="B56" s="22" t="s">
        <v>457</v>
      </c>
      <c r="C56" s="10" t="s">
        <v>459</v>
      </c>
      <c r="D56" s="28" t="s">
        <v>49</v>
      </c>
      <c r="E56" s="29">
        <v>100</v>
      </c>
      <c r="F56" s="13"/>
      <c r="G56" s="13">
        <v>1464.1</v>
      </c>
      <c r="H56" s="13">
        <f>SUM(F56:G56)</f>
        <v>1464.1</v>
      </c>
      <c r="J56" s="13">
        <f>SUM(H56:I56)</f>
        <v>1464.1</v>
      </c>
      <c r="L56" s="13">
        <f>SUM(J56:K56)</f>
        <v>1464.1</v>
      </c>
    </row>
    <row r="57" spans="1:12" ht="45">
      <c r="A57" s="17" t="s">
        <v>23</v>
      </c>
      <c r="B57" s="22" t="s">
        <v>457</v>
      </c>
      <c r="C57" s="10" t="s">
        <v>459</v>
      </c>
      <c r="D57" s="28" t="s">
        <v>49</v>
      </c>
      <c r="E57" s="29">
        <v>200</v>
      </c>
      <c r="F57" s="13"/>
      <c r="G57" s="13">
        <v>125.1</v>
      </c>
      <c r="H57" s="13">
        <f>SUM(F57:G57)</f>
        <v>125.1</v>
      </c>
      <c r="J57" s="13">
        <f>SUM(H57:I57)</f>
        <v>125.1</v>
      </c>
      <c r="L57" s="13">
        <f>SUM(J57:K57)</f>
        <v>125.1</v>
      </c>
    </row>
    <row r="58" spans="1:12">
      <c r="A58" s="17" t="s">
        <v>27</v>
      </c>
      <c r="B58" s="22" t="s">
        <v>457</v>
      </c>
      <c r="C58" s="10" t="s">
        <v>452</v>
      </c>
      <c r="D58" s="22"/>
      <c r="E58" s="29"/>
      <c r="F58" s="13">
        <f t="shared" ref="F58:L58" si="16">SUM(F59+F72)</f>
        <v>168064.7</v>
      </c>
      <c r="G58" s="13">
        <f t="shared" si="16"/>
        <v>0</v>
      </c>
      <c r="H58" s="13">
        <f t="shared" si="16"/>
        <v>168064.7</v>
      </c>
      <c r="I58" s="13">
        <f t="shared" si="16"/>
        <v>-22944.5</v>
      </c>
      <c r="J58" s="13">
        <f t="shared" si="16"/>
        <v>97032.300000000017</v>
      </c>
      <c r="K58" s="13">
        <f t="shared" si="16"/>
        <v>284.5</v>
      </c>
      <c r="L58" s="13">
        <f t="shared" si="16"/>
        <v>97316.800000000017</v>
      </c>
    </row>
    <row r="59" spans="1:12">
      <c r="A59" s="17" t="s">
        <v>12</v>
      </c>
      <c r="B59" s="22" t="s">
        <v>457</v>
      </c>
      <c r="C59" s="10" t="s">
        <v>452</v>
      </c>
      <c r="D59" s="22" t="s">
        <v>13</v>
      </c>
      <c r="E59" s="29"/>
      <c r="F59" s="13">
        <f t="shared" ref="F59:L59" si="17">SUM(F60+++F62++F64++++F68+++F70)</f>
        <v>119976.8</v>
      </c>
      <c r="G59" s="13">
        <f t="shared" si="17"/>
        <v>0</v>
      </c>
      <c r="H59" s="13">
        <f t="shared" si="17"/>
        <v>119976.8</v>
      </c>
      <c r="I59" s="13">
        <f t="shared" si="17"/>
        <v>-22944.5</v>
      </c>
      <c r="J59" s="13">
        <f t="shared" si="17"/>
        <v>97032.300000000017</v>
      </c>
      <c r="K59" s="13">
        <f t="shared" si="17"/>
        <v>284.5</v>
      </c>
      <c r="L59" s="13">
        <f t="shared" si="17"/>
        <v>97316.800000000017</v>
      </c>
    </row>
    <row r="60" spans="1:12" ht="45">
      <c r="A60" s="25" t="s">
        <v>50</v>
      </c>
      <c r="B60" s="22" t="s">
        <v>457</v>
      </c>
      <c r="C60" s="10" t="s">
        <v>452</v>
      </c>
      <c r="D60" s="22" t="s">
        <v>51</v>
      </c>
      <c r="E60" s="9"/>
      <c r="F60" s="13">
        <v>1474.8</v>
      </c>
      <c r="G60" s="13"/>
      <c r="H60" s="13">
        <f>SUM(F60:G60)</f>
        <v>1474.8</v>
      </c>
      <c r="J60" s="13">
        <f>SUM(H60:I60)</f>
        <v>1474.8</v>
      </c>
      <c r="L60" s="13">
        <f>SUM(J60:K60)</f>
        <v>1474.8</v>
      </c>
    </row>
    <row r="61" spans="1:12" ht="60">
      <c r="A61" s="25" t="s">
        <v>52</v>
      </c>
      <c r="B61" s="22" t="s">
        <v>457</v>
      </c>
      <c r="C61" s="10" t="s">
        <v>452</v>
      </c>
      <c r="D61" s="22" t="s">
        <v>51</v>
      </c>
      <c r="E61" s="9">
        <v>600</v>
      </c>
      <c r="F61" s="13">
        <v>1474.8</v>
      </c>
      <c r="G61" s="13"/>
      <c r="H61" s="13">
        <f t="shared" ref="H61:H63" si="18">SUM(F61:G61)</f>
        <v>1474.8</v>
      </c>
      <c r="J61" s="13">
        <f t="shared" ref="J61:J63" si="19">SUM(H61:I61)</f>
        <v>1474.8</v>
      </c>
      <c r="L61" s="13">
        <f t="shared" ref="L61:L63" si="20">SUM(J61:K61)</f>
        <v>1474.8</v>
      </c>
    </row>
    <row r="62" spans="1:12" ht="45">
      <c r="A62" s="17" t="s">
        <v>28</v>
      </c>
      <c r="B62" s="22" t="s">
        <v>457</v>
      </c>
      <c r="C62" s="10" t="s">
        <v>452</v>
      </c>
      <c r="D62" s="22" t="s">
        <v>29</v>
      </c>
      <c r="E62" s="9"/>
      <c r="F62" s="13">
        <v>234.3</v>
      </c>
      <c r="G62" s="13"/>
      <c r="H62" s="13">
        <f t="shared" si="18"/>
        <v>234.3</v>
      </c>
      <c r="J62" s="13">
        <f t="shared" si="19"/>
        <v>234.3</v>
      </c>
      <c r="L62" s="13">
        <f t="shared" si="20"/>
        <v>234.3</v>
      </c>
    </row>
    <row r="63" spans="1:12" ht="30">
      <c r="A63" s="17" t="s">
        <v>30</v>
      </c>
      <c r="B63" s="22" t="s">
        <v>457</v>
      </c>
      <c r="C63" s="10" t="s">
        <v>452</v>
      </c>
      <c r="D63" s="22" t="s">
        <v>29</v>
      </c>
      <c r="E63" s="9">
        <v>300</v>
      </c>
      <c r="F63" s="13">
        <v>234.3</v>
      </c>
      <c r="G63" s="13"/>
      <c r="H63" s="13">
        <f t="shared" si="18"/>
        <v>234.3</v>
      </c>
      <c r="J63" s="13">
        <f t="shared" si="19"/>
        <v>234.3</v>
      </c>
      <c r="L63" s="13">
        <f t="shared" si="20"/>
        <v>234.3</v>
      </c>
    </row>
    <row r="64" spans="1:12" ht="60">
      <c r="A64" s="23" t="s">
        <v>53</v>
      </c>
      <c r="B64" s="22" t="s">
        <v>457</v>
      </c>
      <c r="C64" s="10" t="s">
        <v>452</v>
      </c>
      <c r="D64" s="22" t="s">
        <v>54</v>
      </c>
      <c r="E64" s="9"/>
      <c r="F64" s="13">
        <f>SUM(F65:F67)</f>
        <v>85229.5</v>
      </c>
      <c r="G64" s="13">
        <f t="shared" ref="G64:L64" si="21">SUM(G65:G67)</f>
        <v>0</v>
      </c>
      <c r="H64" s="13">
        <f t="shared" si="21"/>
        <v>85229.5</v>
      </c>
      <c r="I64" s="13">
        <f t="shared" si="21"/>
        <v>293.7</v>
      </c>
      <c r="J64" s="13">
        <f t="shared" si="21"/>
        <v>85523.200000000012</v>
      </c>
      <c r="K64" s="13">
        <f t="shared" si="21"/>
        <v>284.5</v>
      </c>
      <c r="L64" s="13">
        <f t="shared" si="21"/>
        <v>85807.700000000012</v>
      </c>
    </row>
    <row r="65" spans="1:12" ht="90">
      <c r="A65" s="17" t="s">
        <v>16</v>
      </c>
      <c r="B65" s="22" t="s">
        <v>457</v>
      </c>
      <c r="C65" s="10" t="s">
        <v>452</v>
      </c>
      <c r="D65" s="22" t="s">
        <v>54</v>
      </c>
      <c r="E65" s="9">
        <v>100</v>
      </c>
      <c r="F65" s="13">
        <v>55185.7</v>
      </c>
      <c r="G65" s="61"/>
      <c r="H65" s="13">
        <f>SUM(F65:G65)</f>
        <v>55185.7</v>
      </c>
      <c r="J65" s="13">
        <f>SUM(H65:I65)</f>
        <v>55185.7</v>
      </c>
      <c r="L65" s="13">
        <f>SUM(J65:K65)</f>
        <v>55185.7</v>
      </c>
    </row>
    <row r="66" spans="1:12" ht="45">
      <c r="A66" s="17" t="s">
        <v>23</v>
      </c>
      <c r="B66" s="22" t="s">
        <v>457</v>
      </c>
      <c r="C66" s="10" t="s">
        <v>452</v>
      </c>
      <c r="D66" s="22" t="s">
        <v>54</v>
      </c>
      <c r="E66" s="9">
        <v>200</v>
      </c>
      <c r="F66" s="13">
        <v>27370.7</v>
      </c>
      <c r="G66" s="13"/>
      <c r="H66" s="13">
        <f t="shared" ref="H66:H71" si="22">SUM(F66:G66)</f>
        <v>27370.7</v>
      </c>
      <c r="I66" s="13">
        <v>293.7</v>
      </c>
      <c r="J66" s="13">
        <f t="shared" ref="J66:J71" si="23">SUM(H66:I66)</f>
        <v>27664.400000000001</v>
      </c>
      <c r="K66" s="13">
        <v>284.5</v>
      </c>
      <c r="L66" s="13">
        <f t="shared" ref="L66:L71" si="24">SUM(J66:K66)</f>
        <v>27948.9</v>
      </c>
    </row>
    <row r="67" spans="1:12">
      <c r="A67" s="23" t="s">
        <v>24</v>
      </c>
      <c r="B67" s="22" t="s">
        <v>457</v>
      </c>
      <c r="C67" s="10" t="s">
        <v>452</v>
      </c>
      <c r="D67" s="22" t="s">
        <v>54</v>
      </c>
      <c r="E67" s="9">
        <v>800</v>
      </c>
      <c r="F67" s="13">
        <v>2673.1</v>
      </c>
      <c r="G67" s="13"/>
      <c r="H67" s="13">
        <f t="shared" si="22"/>
        <v>2673.1</v>
      </c>
      <c r="J67" s="13">
        <f t="shared" si="23"/>
        <v>2673.1</v>
      </c>
      <c r="L67" s="13">
        <f t="shared" si="24"/>
        <v>2673.1</v>
      </c>
    </row>
    <row r="68" spans="1:12" ht="30">
      <c r="A68" s="17" t="s">
        <v>55</v>
      </c>
      <c r="B68" s="22" t="s">
        <v>457</v>
      </c>
      <c r="C68" s="10" t="s">
        <v>452</v>
      </c>
      <c r="D68" s="22" t="s">
        <v>56</v>
      </c>
      <c r="E68" s="9"/>
      <c r="F68" s="13">
        <v>9800</v>
      </c>
      <c r="G68" s="13"/>
      <c r="H68" s="13">
        <f t="shared" si="22"/>
        <v>9800</v>
      </c>
      <c r="J68" s="13">
        <f t="shared" si="23"/>
        <v>9800</v>
      </c>
      <c r="L68" s="13">
        <f t="shared" si="24"/>
        <v>9800</v>
      </c>
    </row>
    <row r="69" spans="1:12">
      <c r="A69" s="23" t="s">
        <v>24</v>
      </c>
      <c r="B69" s="22" t="s">
        <v>457</v>
      </c>
      <c r="C69" s="10" t="s">
        <v>452</v>
      </c>
      <c r="D69" s="22" t="s">
        <v>56</v>
      </c>
      <c r="E69" s="9">
        <v>800</v>
      </c>
      <c r="F69" s="13">
        <v>9800</v>
      </c>
      <c r="G69" s="13"/>
      <c r="H69" s="13">
        <f t="shared" si="22"/>
        <v>9800</v>
      </c>
      <c r="J69" s="13">
        <f t="shared" si="23"/>
        <v>9800</v>
      </c>
      <c r="L69" s="13">
        <f t="shared" si="24"/>
        <v>9800</v>
      </c>
    </row>
    <row r="70" spans="1:12" ht="30">
      <c r="A70" s="23" t="s">
        <v>58</v>
      </c>
      <c r="B70" s="22" t="s">
        <v>457</v>
      </c>
      <c r="C70" s="10" t="s">
        <v>452</v>
      </c>
      <c r="D70" s="22" t="s">
        <v>59</v>
      </c>
      <c r="E70" s="9"/>
      <c r="F70" s="13">
        <v>23238.2</v>
      </c>
      <c r="G70" s="13"/>
      <c r="H70" s="13">
        <f t="shared" si="22"/>
        <v>23238.2</v>
      </c>
      <c r="I70" s="13">
        <v>-23238.2</v>
      </c>
      <c r="J70" s="13">
        <f t="shared" si="23"/>
        <v>0</v>
      </c>
      <c r="L70" s="13">
        <f t="shared" si="24"/>
        <v>0</v>
      </c>
    </row>
    <row r="71" spans="1:12">
      <c r="A71" s="23" t="s">
        <v>24</v>
      </c>
      <c r="B71" s="22" t="s">
        <v>457</v>
      </c>
      <c r="C71" s="10" t="s">
        <v>452</v>
      </c>
      <c r="D71" s="22" t="s">
        <v>59</v>
      </c>
      <c r="E71" s="9">
        <v>800</v>
      </c>
      <c r="F71" s="13">
        <v>23238.2</v>
      </c>
      <c r="G71" s="13"/>
      <c r="H71" s="13">
        <f t="shared" si="22"/>
        <v>23238.2</v>
      </c>
      <c r="I71" s="13">
        <v>-23238.2</v>
      </c>
      <c r="J71" s="13">
        <f t="shared" si="23"/>
        <v>0</v>
      </c>
      <c r="L71" s="13">
        <f t="shared" si="24"/>
        <v>0</v>
      </c>
    </row>
    <row r="72" spans="1:12" ht="45">
      <c r="A72" s="30" t="s">
        <v>60</v>
      </c>
      <c r="B72" s="31" t="s">
        <v>457</v>
      </c>
      <c r="C72" s="31" t="s">
        <v>452</v>
      </c>
      <c r="D72" s="31" t="s">
        <v>61</v>
      </c>
      <c r="E72" s="32"/>
      <c r="F72" s="13">
        <f>SUM(F73)</f>
        <v>48087.9</v>
      </c>
      <c r="G72" s="13">
        <f t="shared" ref="G72:L74" si="25">SUM(G73)</f>
        <v>0</v>
      </c>
      <c r="H72" s="13">
        <f t="shared" si="25"/>
        <v>48087.9</v>
      </c>
      <c r="I72" s="13">
        <f t="shared" si="25"/>
        <v>0</v>
      </c>
      <c r="J72" s="13">
        <f t="shared" si="25"/>
        <v>0</v>
      </c>
      <c r="K72" s="13">
        <f t="shared" si="25"/>
        <v>0</v>
      </c>
      <c r="L72" s="13">
        <f t="shared" si="25"/>
        <v>0</v>
      </c>
    </row>
    <row r="73" spans="1:12" ht="45">
      <c r="A73" s="30" t="s">
        <v>62</v>
      </c>
      <c r="B73" s="31" t="s">
        <v>457</v>
      </c>
      <c r="C73" s="31" t="s">
        <v>452</v>
      </c>
      <c r="D73" s="31" t="s">
        <v>63</v>
      </c>
      <c r="E73" s="32"/>
      <c r="F73" s="13">
        <f>SUM(F74)</f>
        <v>48087.9</v>
      </c>
      <c r="G73" s="13">
        <f t="shared" si="25"/>
        <v>0</v>
      </c>
      <c r="H73" s="13">
        <f t="shared" si="25"/>
        <v>48087.9</v>
      </c>
      <c r="I73" s="13">
        <f t="shared" si="25"/>
        <v>0</v>
      </c>
      <c r="J73" s="13">
        <f t="shared" si="25"/>
        <v>0</v>
      </c>
      <c r="K73" s="13">
        <f t="shared" si="25"/>
        <v>0</v>
      </c>
      <c r="L73" s="13">
        <f t="shared" si="25"/>
        <v>0</v>
      </c>
    </row>
    <row r="74" spans="1:12" ht="60">
      <c r="A74" s="33" t="s">
        <v>64</v>
      </c>
      <c r="B74" s="31" t="s">
        <v>457</v>
      </c>
      <c r="C74" s="31" t="s">
        <v>452</v>
      </c>
      <c r="D74" s="31" t="s">
        <v>65</v>
      </c>
      <c r="E74" s="32"/>
      <c r="F74" s="13">
        <f>SUM(F75)</f>
        <v>48087.9</v>
      </c>
      <c r="G74" s="13">
        <f t="shared" si="25"/>
        <v>0</v>
      </c>
      <c r="H74" s="13">
        <f t="shared" si="25"/>
        <v>48087.9</v>
      </c>
      <c r="I74" s="13">
        <f t="shared" si="25"/>
        <v>0</v>
      </c>
      <c r="J74" s="13">
        <f t="shared" si="25"/>
        <v>0</v>
      </c>
      <c r="K74" s="13">
        <f t="shared" si="25"/>
        <v>0</v>
      </c>
      <c r="L74" s="13">
        <f t="shared" si="25"/>
        <v>0</v>
      </c>
    </row>
    <row r="75" spans="1:12" ht="45">
      <c r="A75" s="33" t="s">
        <v>66</v>
      </c>
      <c r="B75" s="31" t="s">
        <v>457</v>
      </c>
      <c r="C75" s="31" t="s">
        <v>452</v>
      </c>
      <c r="D75" s="31" t="s">
        <v>65</v>
      </c>
      <c r="E75" s="32">
        <v>600</v>
      </c>
      <c r="F75" s="13">
        <v>48087.9</v>
      </c>
      <c r="G75" s="13"/>
      <c r="H75" s="13">
        <v>48087.9</v>
      </c>
    </row>
    <row r="76" spans="1:12">
      <c r="A76" s="17" t="s">
        <v>67</v>
      </c>
      <c r="B76" s="22" t="s">
        <v>457</v>
      </c>
      <c r="C76" s="10" t="s">
        <v>463</v>
      </c>
      <c r="D76" s="22"/>
      <c r="E76" s="9"/>
      <c r="F76" s="13">
        <f>SUM(F77)</f>
        <v>1160</v>
      </c>
      <c r="G76" s="13">
        <f t="shared" ref="G76:L77" si="26">SUM(G77)</f>
        <v>0</v>
      </c>
      <c r="H76" s="13">
        <f t="shared" si="26"/>
        <v>1160</v>
      </c>
      <c r="I76" s="13">
        <f t="shared" si="26"/>
        <v>0</v>
      </c>
      <c r="J76" s="13">
        <f t="shared" si="26"/>
        <v>1160</v>
      </c>
      <c r="K76" s="13">
        <f t="shared" si="26"/>
        <v>0</v>
      </c>
      <c r="L76" s="13">
        <f t="shared" si="26"/>
        <v>1160</v>
      </c>
    </row>
    <row r="77" spans="1:12">
      <c r="A77" s="17" t="s">
        <v>68</v>
      </c>
      <c r="B77" s="22" t="s">
        <v>457</v>
      </c>
      <c r="C77" s="10" t="s">
        <v>464</v>
      </c>
      <c r="D77" s="22"/>
      <c r="E77" s="9"/>
      <c r="F77" s="13">
        <f>SUM(F78)</f>
        <v>1160</v>
      </c>
      <c r="G77" s="13">
        <f t="shared" si="26"/>
        <v>0</v>
      </c>
      <c r="H77" s="13">
        <f t="shared" si="26"/>
        <v>1160</v>
      </c>
      <c r="I77" s="13">
        <f t="shared" si="26"/>
        <v>0</v>
      </c>
      <c r="J77" s="13">
        <f t="shared" si="26"/>
        <v>1160</v>
      </c>
      <c r="K77" s="13">
        <f t="shared" si="26"/>
        <v>0</v>
      </c>
      <c r="L77" s="13">
        <f t="shared" si="26"/>
        <v>1160</v>
      </c>
    </row>
    <row r="78" spans="1:12">
      <c r="A78" s="17" t="s">
        <v>12</v>
      </c>
      <c r="B78" s="22" t="s">
        <v>457</v>
      </c>
      <c r="C78" s="10" t="s">
        <v>464</v>
      </c>
      <c r="D78" s="22" t="s">
        <v>13</v>
      </c>
      <c r="E78" s="9"/>
      <c r="F78" s="13">
        <f>SUM(F79+F81)</f>
        <v>1160</v>
      </c>
      <c r="G78" s="13">
        <f t="shared" ref="G78:L78" si="27">SUM(G79+G81)</f>
        <v>0</v>
      </c>
      <c r="H78" s="13">
        <f t="shared" si="27"/>
        <v>1160</v>
      </c>
      <c r="I78" s="13">
        <f t="shared" si="27"/>
        <v>0</v>
      </c>
      <c r="J78" s="13">
        <f t="shared" si="27"/>
        <v>1160</v>
      </c>
      <c r="K78" s="13">
        <f t="shared" si="27"/>
        <v>0</v>
      </c>
      <c r="L78" s="13">
        <f t="shared" si="27"/>
        <v>1160</v>
      </c>
    </row>
    <row r="79" spans="1:12">
      <c r="A79" s="17" t="s">
        <v>69</v>
      </c>
      <c r="B79" s="22" t="s">
        <v>457</v>
      </c>
      <c r="C79" s="10" t="s">
        <v>464</v>
      </c>
      <c r="D79" s="22" t="s">
        <v>70</v>
      </c>
      <c r="E79" s="9"/>
      <c r="F79" s="13">
        <v>500</v>
      </c>
      <c r="G79" s="13"/>
      <c r="H79" s="13">
        <f>SUM(F79:G79)</f>
        <v>500</v>
      </c>
      <c r="J79" s="13">
        <f>SUM(H79:I79)</f>
        <v>500</v>
      </c>
      <c r="L79" s="13">
        <f>SUM(J79:K79)</f>
        <v>500</v>
      </c>
    </row>
    <row r="80" spans="1:12" ht="45">
      <c r="A80" s="17" t="s">
        <v>23</v>
      </c>
      <c r="B80" s="22" t="s">
        <v>457</v>
      </c>
      <c r="C80" s="10" t="s">
        <v>464</v>
      </c>
      <c r="D80" s="22" t="s">
        <v>70</v>
      </c>
      <c r="E80" s="9">
        <v>200</v>
      </c>
      <c r="F80" s="13">
        <v>500</v>
      </c>
      <c r="G80" s="13"/>
      <c r="H80" s="13">
        <f>SUM(F80:G80)</f>
        <v>500</v>
      </c>
      <c r="J80" s="13">
        <f>SUM(H80:I80)</f>
        <v>500</v>
      </c>
      <c r="L80" s="13">
        <f>SUM(J80:K80)</f>
        <v>500</v>
      </c>
    </row>
    <row r="81" spans="1:12">
      <c r="A81" s="17" t="s">
        <v>71</v>
      </c>
      <c r="B81" s="22" t="s">
        <v>457</v>
      </c>
      <c r="C81" s="10" t="s">
        <v>464</v>
      </c>
      <c r="D81" s="22" t="s">
        <v>72</v>
      </c>
      <c r="E81" s="9"/>
      <c r="F81" s="13">
        <f>SUM(F82:F83)</f>
        <v>660</v>
      </c>
      <c r="G81" s="13">
        <f t="shared" ref="G81:L81" si="28">SUM(G82:G83)</f>
        <v>0</v>
      </c>
      <c r="H81" s="13">
        <f t="shared" si="28"/>
        <v>660</v>
      </c>
      <c r="I81" s="13">
        <f t="shared" si="28"/>
        <v>0</v>
      </c>
      <c r="J81" s="13">
        <f t="shared" si="28"/>
        <v>660</v>
      </c>
      <c r="K81" s="13">
        <f t="shared" si="28"/>
        <v>0</v>
      </c>
      <c r="L81" s="13">
        <f t="shared" si="28"/>
        <v>660</v>
      </c>
    </row>
    <row r="82" spans="1:12" ht="45">
      <c r="A82" s="17" t="s">
        <v>23</v>
      </c>
      <c r="B82" s="22" t="s">
        <v>457</v>
      </c>
      <c r="C82" s="10" t="s">
        <v>464</v>
      </c>
      <c r="D82" s="22" t="s">
        <v>72</v>
      </c>
      <c r="E82" s="9">
        <v>200</v>
      </c>
      <c r="F82" s="13">
        <v>650</v>
      </c>
      <c r="G82" s="13"/>
      <c r="H82" s="13">
        <f>SUM(F82:G82)</f>
        <v>650</v>
      </c>
      <c r="J82" s="13">
        <f>SUM(H82:I82)</f>
        <v>650</v>
      </c>
      <c r="L82" s="13">
        <f>SUM(J82:K82)</f>
        <v>650</v>
      </c>
    </row>
    <row r="83" spans="1:12" ht="30">
      <c r="A83" s="17" t="s">
        <v>30</v>
      </c>
      <c r="B83" s="22" t="s">
        <v>457</v>
      </c>
      <c r="C83" s="10" t="s">
        <v>464</v>
      </c>
      <c r="D83" s="22" t="s">
        <v>72</v>
      </c>
      <c r="E83" s="9">
        <v>300</v>
      </c>
      <c r="F83" s="13">
        <v>10</v>
      </c>
      <c r="G83" s="13"/>
      <c r="H83" s="13">
        <f>SUM(F83:G83)</f>
        <v>10</v>
      </c>
      <c r="J83" s="13">
        <f>SUM(H83:I83)</f>
        <v>10</v>
      </c>
      <c r="L83" s="13">
        <f>SUM(J83:K83)</f>
        <v>10</v>
      </c>
    </row>
    <row r="84" spans="1:12">
      <c r="A84" s="30" t="s">
        <v>73</v>
      </c>
      <c r="B84" s="31" t="s">
        <v>457</v>
      </c>
      <c r="C84" s="31" t="s">
        <v>465</v>
      </c>
      <c r="D84" s="31"/>
      <c r="E84" s="32"/>
      <c r="F84" s="13">
        <f>SUM(F85+F91+F103+F130)</f>
        <v>133257.5</v>
      </c>
      <c r="G84" s="13">
        <f t="shared" ref="G84:L84" si="29">SUM(G85+G91+G103+G130)</f>
        <v>0</v>
      </c>
      <c r="H84" s="13">
        <f t="shared" si="29"/>
        <v>133257.5</v>
      </c>
      <c r="I84" s="13">
        <f t="shared" si="29"/>
        <v>4.4000000000000004</v>
      </c>
      <c r="J84" s="13">
        <f t="shared" si="29"/>
        <v>137983.6</v>
      </c>
      <c r="K84" s="13">
        <f t="shared" si="29"/>
        <v>4.3</v>
      </c>
      <c r="L84" s="13">
        <f t="shared" si="29"/>
        <v>182087.9</v>
      </c>
    </row>
    <row r="85" spans="1:12">
      <c r="A85" s="30" t="s">
        <v>74</v>
      </c>
      <c r="B85" s="31" t="s">
        <v>457</v>
      </c>
      <c r="C85" s="31" t="s">
        <v>466</v>
      </c>
      <c r="D85" s="31"/>
      <c r="E85" s="32"/>
      <c r="F85" s="13">
        <f>SUM(F86)</f>
        <v>24000</v>
      </c>
      <c r="G85" s="13">
        <f t="shared" ref="G85:L89" si="30">SUM(G86)</f>
        <v>0</v>
      </c>
      <c r="H85" s="13">
        <f t="shared" si="30"/>
        <v>24000</v>
      </c>
      <c r="I85" s="13">
        <f t="shared" si="30"/>
        <v>0</v>
      </c>
      <c r="J85" s="13">
        <f t="shared" si="30"/>
        <v>0</v>
      </c>
      <c r="K85" s="13">
        <f t="shared" si="30"/>
        <v>0</v>
      </c>
      <c r="L85" s="13">
        <f t="shared" si="30"/>
        <v>0</v>
      </c>
    </row>
    <row r="86" spans="1:12" ht="75">
      <c r="A86" s="30" t="s">
        <v>75</v>
      </c>
      <c r="B86" s="31" t="s">
        <v>457</v>
      </c>
      <c r="C86" s="31" t="s">
        <v>466</v>
      </c>
      <c r="D86" s="31" t="s">
        <v>76</v>
      </c>
      <c r="E86" s="32"/>
      <c r="F86" s="13">
        <f>SUM(F87)</f>
        <v>24000</v>
      </c>
      <c r="G86" s="13">
        <f t="shared" si="30"/>
        <v>0</v>
      </c>
      <c r="H86" s="13">
        <f t="shared" si="30"/>
        <v>24000</v>
      </c>
      <c r="I86" s="13">
        <f t="shared" si="30"/>
        <v>0</v>
      </c>
      <c r="J86" s="13">
        <f t="shared" si="30"/>
        <v>0</v>
      </c>
      <c r="K86" s="13">
        <f t="shared" si="30"/>
        <v>0</v>
      </c>
      <c r="L86" s="13">
        <f t="shared" si="30"/>
        <v>0</v>
      </c>
    </row>
    <row r="87" spans="1:12" ht="60">
      <c r="A87" s="30" t="s">
        <v>77</v>
      </c>
      <c r="B87" s="31" t="s">
        <v>457</v>
      </c>
      <c r="C87" s="31" t="s">
        <v>466</v>
      </c>
      <c r="D87" s="31" t="s">
        <v>78</v>
      </c>
      <c r="E87" s="32"/>
      <c r="F87" s="13">
        <f>SUM(F88)</f>
        <v>24000</v>
      </c>
      <c r="G87" s="13">
        <f t="shared" si="30"/>
        <v>0</v>
      </c>
      <c r="H87" s="13">
        <f t="shared" si="30"/>
        <v>24000</v>
      </c>
      <c r="I87" s="13">
        <f t="shared" si="30"/>
        <v>0</v>
      </c>
      <c r="J87" s="13">
        <f t="shared" si="30"/>
        <v>0</v>
      </c>
      <c r="K87" s="13">
        <f t="shared" si="30"/>
        <v>0</v>
      </c>
      <c r="L87" s="13">
        <f t="shared" si="30"/>
        <v>0</v>
      </c>
    </row>
    <row r="88" spans="1:12" ht="60">
      <c r="A88" s="30" t="s">
        <v>79</v>
      </c>
      <c r="B88" s="31" t="s">
        <v>457</v>
      </c>
      <c r="C88" s="31" t="s">
        <v>466</v>
      </c>
      <c r="D88" s="31" t="s">
        <v>80</v>
      </c>
      <c r="E88" s="32"/>
      <c r="F88" s="13">
        <f>SUM(F89)</f>
        <v>24000</v>
      </c>
      <c r="G88" s="13">
        <f t="shared" si="30"/>
        <v>0</v>
      </c>
      <c r="H88" s="13">
        <f t="shared" si="30"/>
        <v>24000</v>
      </c>
      <c r="I88" s="13">
        <f t="shared" si="30"/>
        <v>0</v>
      </c>
      <c r="J88" s="13">
        <f t="shared" si="30"/>
        <v>0</v>
      </c>
      <c r="K88" s="13">
        <f t="shared" si="30"/>
        <v>0</v>
      </c>
      <c r="L88" s="13">
        <f t="shared" si="30"/>
        <v>0</v>
      </c>
    </row>
    <row r="89" spans="1:12" ht="45">
      <c r="A89" s="34" t="s">
        <v>519</v>
      </c>
      <c r="B89" s="31" t="s">
        <v>457</v>
      </c>
      <c r="C89" s="31" t="s">
        <v>466</v>
      </c>
      <c r="D89" s="31" t="s">
        <v>81</v>
      </c>
      <c r="E89" s="32"/>
      <c r="F89" s="13">
        <f>SUM(F90)</f>
        <v>24000</v>
      </c>
      <c r="G89" s="13">
        <f t="shared" si="30"/>
        <v>0</v>
      </c>
      <c r="H89" s="13">
        <f t="shared" si="30"/>
        <v>24000</v>
      </c>
      <c r="I89" s="13">
        <f t="shared" si="30"/>
        <v>0</v>
      </c>
      <c r="J89" s="13">
        <f t="shared" si="30"/>
        <v>0</v>
      </c>
      <c r="K89" s="13">
        <f t="shared" si="30"/>
        <v>0</v>
      </c>
      <c r="L89" s="13">
        <f t="shared" si="30"/>
        <v>0</v>
      </c>
    </row>
    <row r="90" spans="1:12" ht="60">
      <c r="A90" s="33" t="s">
        <v>57</v>
      </c>
      <c r="B90" s="31" t="s">
        <v>457</v>
      </c>
      <c r="C90" s="31" t="s">
        <v>466</v>
      </c>
      <c r="D90" s="31" t="s">
        <v>81</v>
      </c>
      <c r="E90" s="32">
        <v>400</v>
      </c>
      <c r="F90" s="13">
        <v>24000</v>
      </c>
      <c r="G90" s="13"/>
      <c r="H90" s="13">
        <v>24000</v>
      </c>
    </row>
    <row r="91" spans="1:12">
      <c r="A91" s="30" t="s">
        <v>82</v>
      </c>
      <c r="B91" s="31" t="s">
        <v>457</v>
      </c>
      <c r="C91" s="31" t="s">
        <v>467</v>
      </c>
      <c r="D91" s="35"/>
      <c r="E91" s="32"/>
      <c r="F91" s="13">
        <f>SUM(F92)</f>
        <v>45720</v>
      </c>
      <c r="G91" s="13">
        <f t="shared" ref="G91:L93" si="31">SUM(G92)</f>
        <v>0</v>
      </c>
      <c r="H91" s="13">
        <f t="shared" si="31"/>
        <v>45720</v>
      </c>
      <c r="I91" s="13">
        <f t="shared" si="31"/>
        <v>4.4000000000000004</v>
      </c>
      <c r="J91" s="13">
        <f t="shared" si="31"/>
        <v>45609.600000000006</v>
      </c>
      <c r="K91" s="13">
        <f t="shared" si="31"/>
        <v>4.3</v>
      </c>
      <c r="L91" s="13">
        <f t="shared" si="31"/>
        <v>45613.899999999994</v>
      </c>
    </row>
    <row r="92" spans="1:12" ht="45">
      <c r="A92" s="30" t="s">
        <v>83</v>
      </c>
      <c r="B92" s="31" t="s">
        <v>457</v>
      </c>
      <c r="C92" s="31" t="s">
        <v>467</v>
      </c>
      <c r="D92" s="31" t="s">
        <v>84</v>
      </c>
      <c r="E92" s="32"/>
      <c r="F92" s="13">
        <f>SUM(F93)</f>
        <v>45720</v>
      </c>
      <c r="G92" s="13">
        <f t="shared" si="31"/>
        <v>0</v>
      </c>
      <c r="H92" s="13">
        <f t="shared" si="31"/>
        <v>45720</v>
      </c>
      <c r="I92" s="13">
        <f t="shared" si="31"/>
        <v>4.4000000000000004</v>
      </c>
      <c r="J92" s="13">
        <f t="shared" si="31"/>
        <v>45609.600000000006</v>
      </c>
      <c r="K92" s="13">
        <f t="shared" si="31"/>
        <v>4.3</v>
      </c>
      <c r="L92" s="13">
        <f t="shared" si="31"/>
        <v>45613.899999999994</v>
      </c>
    </row>
    <row r="93" spans="1:12" ht="30">
      <c r="A93" s="30" t="s">
        <v>85</v>
      </c>
      <c r="B93" s="31" t="s">
        <v>457</v>
      </c>
      <c r="C93" s="31" t="s">
        <v>467</v>
      </c>
      <c r="D93" s="31" t="s">
        <v>86</v>
      </c>
      <c r="E93" s="32"/>
      <c r="F93" s="13">
        <f>SUM(F94)</f>
        <v>45720</v>
      </c>
      <c r="G93" s="13">
        <f t="shared" si="31"/>
        <v>0</v>
      </c>
      <c r="H93" s="13">
        <f t="shared" si="31"/>
        <v>45720</v>
      </c>
      <c r="I93" s="13">
        <f t="shared" si="31"/>
        <v>4.4000000000000004</v>
      </c>
      <c r="J93" s="13">
        <f t="shared" si="31"/>
        <v>45609.600000000006</v>
      </c>
      <c r="K93" s="13">
        <f t="shared" si="31"/>
        <v>4.3</v>
      </c>
      <c r="L93" s="13">
        <f t="shared" si="31"/>
        <v>45613.899999999994</v>
      </c>
    </row>
    <row r="94" spans="1:12" ht="90">
      <c r="A94" s="30" t="s">
        <v>87</v>
      </c>
      <c r="B94" s="31" t="s">
        <v>457</v>
      </c>
      <c r="C94" s="31" t="s">
        <v>467</v>
      </c>
      <c r="D94" s="31" t="s">
        <v>88</v>
      </c>
      <c r="E94" s="32"/>
      <c r="F94" s="13">
        <f>SUM(F95+F97+F99+F101)</f>
        <v>45720</v>
      </c>
      <c r="G94" s="13">
        <f t="shared" ref="G94:L94" si="32">SUM(G95+G97+G99+G101)</f>
        <v>0</v>
      </c>
      <c r="H94" s="13">
        <f t="shared" si="32"/>
        <v>45720</v>
      </c>
      <c r="I94" s="13">
        <f t="shared" si="32"/>
        <v>4.4000000000000004</v>
      </c>
      <c r="J94" s="13">
        <f t="shared" si="32"/>
        <v>45609.600000000006</v>
      </c>
      <c r="K94" s="13">
        <f t="shared" si="32"/>
        <v>4.3</v>
      </c>
      <c r="L94" s="13">
        <f t="shared" si="32"/>
        <v>45613.899999999994</v>
      </c>
    </row>
    <row r="95" spans="1:12" ht="60">
      <c r="A95" s="33" t="s">
        <v>64</v>
      </c>
      <c r="B95" s="31" t="s">
        <v>457</v>
      </c>
      <c r="C95" s="31" t="s">
        <v>467</v>
      </c>
      <c r="D95" s="31" t="s">
        <v>89</v>
      </c>
      <c r="E95" s="32"/>
      <c r="F95" s="13">
        <f>SUM(F96)</f>
        <v>4208.5</v>
      </c>
      <c r="G95" s="13">
        <f t="shared" ref="G95:L95" si="33">SUM(G96)</f>
        <v>0</v>
      </c>
      <c r="H95" s="13">
        <f t="shared" si="33"/>
        <v>4208.5</v>
      </c>
      <c r="I95" s="13">
        <f t="shared" si="33"/>
        <v>4.4000000000000004</v>
      </c>
      <c r="J95" s="13">
        <f t="shared" si="33"/>
        <v>4098.1000000000004</v>
      </c>
      <c r="K95" s="13">
        <f t="shared" si="33"/>
        <v>4.3</v>
      </c>
      <c r="L95" s="13">
        <f t="shared" si="33"/>
        <v>4102.3999999999996</v>
      </c>
    </row>
    <row r="96" spans="1:12" ht="45">
      <c r="A96" s="33" t="s">
        <v>66</v>
      </c>
      <c r="B96" s="31" t="s">
        <v>457</v>
      </c>
      <c r="C96" s="31" t="s">
        <v>467</v>
      </c>
      <c r="D96" s="31" t="s">
        <v>89</v>
      </c>
      <c r="E96" s="32">
        <v>600</v>
      </c>
      <c r="F96" s="13">
        <v>4208.5</v>
      </c>
      <c r="G96" s="13"/>
      <c r="H96" s="13">
        <v>4208.5</v>
      </c>
      <c r="I96" s="13">
        <v>4.4000000000000004</v>
      </c>
      <c r="J96" s="13">
        <v>4098.1000000000004</v>
      </c>
      <c r="K96" s="13">
        <v>4.3</v>
      </c>
      <c r="L96" s="13">
        <v>4102.3999999999996</v>
      </c>
    </row>
    <row r="97" spans="1:12" ht="60">
      <c r="A97" s="30" t="s">
        <v>90</v>
      </c>
      <c r="B97" s="31" t="s">
        <v>457</v>
      </c>
      <c r="C97" s="31" t="s">
        <v>467</v>
      </c>
      <c r="D97" s="31" t="s">
        <v>91</v>
      </c>
      <c r="E97" s="32"/>
      <c r="F97" s="13">
        <f>SUM(F98)</f>
        <v>31921.200000000001</v>
      </c>
      <c r="G97" s="13">
        <f t="shared" ref="G97:L97" si="34">SUM(G98)</f>
        <v>0</v>
      </c>
      <c r="H97" s="13">
        <f t="shared" si="34"/>
        <v>31921.200000000001</v>
      </c>
      <c r="I97" s="13">
        <f t="shared" si="34"/>
        <v>0</v>
      </c>
      <c r="J97" s="13">
        <f t="shared" si="34"/>
        <v>31921.200000000001</v>
      </c>
      <c r="K97" s="13">
        <f t="shared" si="34"/>
        <v>0</v>
      </c>
      <c r="L97" s="13">
        <f t="shared" si="34"/>
        <v>31921.200000000001</v>
      </c>
    </row>
    <row r="98" spans="1:12">
      <c r="A98" s="33" t="s">
        <v>24</v>
      </c>
      <c r="B98" s="31" t="s">
        <v>457</v>
      </c>
      <c r="C98" s="31" t="s">
        <v>467</v>
      </c>
      <c r="D98" s="31" t="s">
        <v>91</v>
      </c>
      <c r="E98" s="32">
        <v>800</v>
      </c>
      <c r="F98" s="13">
        <v>31921.200000000001</v>
      </c>
      <c r="G98" s="13"/>
      <c r="H98" s="13">
        <v>31921.200000000001</v>
      </c>
      <c r="J98" s="13">
        <v>31921.200000000001</v>
      </c>
      <c r="L98" s="13">
        <v>31921.200000000001</v>
      </c>
    </row>
    <row r="99" spans="1:12" ht="150">
      <c r="A99" s="30" t="s">
        <v>92</v>
      </c>
      <c r="B99" s="31" t="s">
        <v>457</v>
      </c>
      <c r="C99" s="31" t="s">
        <v>467</v>
      </c>
      <c r="D99" s="31" t="s">
        <v>93</v>
      </c>
      <c r="E99" s="32"/>
      <c r="F99" s="13">
        <f>SUM(F100)</f>
        <v>8490.2999999999993</v>
      </c>
      <c r="G99" s="13">
        <f t="shared" ref="G99:L99" si="35">SUM(G100)</f>
        <v>0</v>
      </c>
      <c r="H99" s="13">
        <f t="shared" si="35"/>
        <v>8490.2999999999993</v>
      </c>
      <c r="I99" s="13">
        <f t="shared" si="35"/>
        <v>0</v>
      </c>
      <c r="J99" s="13">
        <f t="shared" si="35"/>
        <v>8490.2999999999993</v>
      </c>
      <c r="K99" s="13">
        <f t="shared" si="35"/>
        <v>0</v>
      </c>
      <c r="L99" s="13">
        <f t="shared" si="35"/>
        <v>8490.2999999999993</v>
      </c>
    </row>
    <row r="100" spans="1:12">
      <c r="A100" s="33" t="s">
        <v>24</v>
      </c>
      <c r="B100" s="31" t="s">
        <v>457</v>
      </c>
      <c r="C100" s="31" t="s">
        <v>467</v>
      </c>
      <c r="D100" s="31" t="s">
        <v>93</v>
      </c>
      <c r="E100" s="32">
        <v>800</v>
      </c>
      <c r="F100" s="13">
        <v>8490.2999999999993</v>
      </c>
      <c r="G100" s="13"/>
      <c r="H100" s="13">
        <v>8490.2999999999993</v>
      </c>
      <c r="J100" s="13">
        <v>8490.2999999999993</v>
      </c>
      <c r="L100" s="13">
        <v>8490.2999999999993</v>
      </c>
    </row>
    <row r="101" spans="1:12" ht="135">
      <c r="A101" s="36" t="s">
        <v>94</v>
      </c>
      <c r="B101" s="31" t="s">
        <v>457</v>
      </c>
      <c r="C101" s="31" t="s">
        <v>467</v>
      </c>
      <c r="D101" s="31" t="s">
        <v>95</v>
      </c>
      <c r="E101" s="32"/>
      <c r="F101" s="13">
        <f>SUM(F102)</f>
        <v>1100</v>
      </c>
      <c r="G101" s="13">
        <f t="shared" ref="G101:L101" si="36">SUM(G102)</f>
        <v>0</v>
      </c>
      <c r="H101" s="13">
        <f t="shared" si="36"/>
        <v>1100</v>
      </c>
      <c r="I101" s="13">
        <f t="shared" si="36"/>
        <v>0</v>
      </c>
      <c r="J101" s="13">
        <f t="shared" si="36"/>
        <v>1100</v>
      </c>
      <c r="K101" s="13">
        <f t="shared" si="36"/>
        <v>0</v>
      </c>
      <c r="L101" s="13">
        <f t="shared" si="36"/>
        <v>1100</v>
      </c>
    </row>
    <row r="102" spans="1:12">
      <c r="A102" s="33" t="s">
        <v>24</v>
      </c>
      <c r="B102" s="31" t="s">
        <v>457</v>
      </c>
      <c r="C102" s="31" t="s">
        <v>467</v>
      </c>
      <c r="D102" s="31" t="s">
        <v>95</v>
      </c>
      <c r="E102" s="32">
        <v>800</v>
      </c>
      <c r="F102" s="13">
        <v>1100</v>
      </c>
      <c r="G102" s="13"/>
      <c r="H102" s="13">
        <v>1100</v>
      </c>
      <c r="J102" s="13">
        <v>1100</v>
      </c>
      <c r="L102" s="13">
        <v>1100</v>
      </c>
    </row>
    <row r="103" spans="1:12">
      <c r="A103" s="30" t="s">
        <v>96</v>
      </c>
      <c r="B103" s="31" t="s">
        <v>457</v>
      </c>
      <c r="C103" s="31" t="s">
        <v>468</v>
      </c>
      <c r="D103" s="31"/>
      <c r="E103" s="32"/>
      <c r="F103" s="13">
        <f>SUM(F104+F125)</f>
        <v>16973.099999999999</v>
      </c>
      <c r="G103" s="13">
        <f t="shared" ref="G103:L103" si="37">SUM(G104+G125)</f>
        <v>0</v>
      </c>
      <c r="H103" s="13">
        <f t="shared" si="37"/>
        <v>16973.099999999999</v>
      </c>
      <c r="I103" s="13">
        <f t="shared" si="37"/>
        <v>0</v>
      </c>
      <c r="J103" s="13">
        <f t="shared" si="37"/>
        <v>85373.1</v>
      </c>
      <c r="K103" s="13">
        <f t="shared" si="37"/>
        <v>0</v>
      </c>
      <c r="L103" s="13">
        <f t="shared" si="37"/>
        <v>129473.1</v>
      </c>
    </row>
    <row r="104" spans="1:12" ht="45">
      <c r="A104" s="30" t="s">
        <v>83</v>
      </c>
      <c r="B104" s="31" t="s">
        <v>457</v>
      </c>
      <c r="C104" s="31" t="s">
        <v>468</v>
      </c>
      <c r="D104" s="31" t="s">
        <v>84</v>
      </c>
      <c r="E104" s="32"/>
      <c r="F104" s="13">
        <f>SUM(F105)</f>
        <v>16053.6</v>
      </c>
      <c r="G104" s="13">
        <f t="shared" ref="G104:L105" si="38">SUM(G105)</f>
        <v>0</v>
      </c>
      <c r="H104" s="13">
        <f t="shared" si="38"/>
        <v>16053.6</v>
      </c>
      <c r="I104" s="13">
        <f t="shared" si="38"/>
        <v>0</v>
      </c>
      <c r="J104" s="13">
        <f t="shared" si="38"/>
        <v>84453.6</v>
      </c>
      <c r="K104" s="13">
        <f t="shared" si="38"/>
        <v>0</v>
      </c>
      <c r="L104" s="13">
        <f t="shared" si="38"/>
        <v>128553.60000000001</v>
      </c>
    </row>
    <row r="105" spans="1:12" ht="60">
      <c r="A105" s="30" t="s">
        <v>97</v>
      </c>
      <c r="B105" s="31" t="s">
        <v>457</v>
      </c>
      <c r="C105" s="31" t="s">
        <v>468</v>
      </c>
      <c r="D105" s="31" t="s">
        <v>98</v>
      </c>
      <c r="E105" s="32"/>
      <c r="F105" s="13">
        <f>SUM(F106)</f>
        <v>16053.6</v>
      </c>
      <c r="G105" s="13">
        <f t="shared" si="38"/>
        <v>0</v>
      </c>
      <c r="H105" s="13">
        <f t="shared" si="38"/>
        <v>16053.6</v>
      </c>
      <c r="I105" s="13">
        <f t="shared" si="38"/>
        <v>0</v>
      </c>
      <c r="J105" s="13">
        <f t="shared" si="38"/>
        <v>84453.6</v>
      </c>
      <c r="K105" s="13">
        <f t="shared" si="38"/>
        <v>0</v>
      </c>
      <c r="L105" s="13">
        <f t="shared" si="38"/>
        <v>128553.60000000001</v>
      </c>
    </row>
    <row r="106" spans="1:12" ht="30">
      <c r="A106" s="33" t="s">
        <v>99</v>
      </c>
      <c r="B106" s="31" t="s">
        <v>457</v>
      </c>
      <c r="C106" s="31" t="s">
        <v>468</v>
      </c>
      <c r="D106" s="31" t="s">
        <v>100</v>
      </c>
      <c r="E106" s="32"/>
      <c r="F106" s="13">
        <f>SUM(F107+F109+F111+F113+F115+F117+F119+F121+F123)</f>
        <v>16053.6</v>
      </c>
      <c r="G106" s="13">
        <f t="shared" ref="G106:L106" si="39">SUM(G107+G109+G111+G113+G115+G117+G119+G121+G123)</f>
        <v>0</v>
      </c>
      <c r="H106" s="13">
        <f t="shared" si="39"/>
        <v>16053.6</v>
      </c>
      <c r="I106" s="13">
        <f t="shared" si="39"/>
        <v>0</v>
      </c>
      <c r="J106" s="13">
        <f t="shared" si="39"/>
        <v>84453.6</v>
      </c>
      <c r="K106" s="13">
        <f t="shared" si="39"/>
        <v>0</v>
      </c>
      <c r="L106" s="13">
        <f t="shared" si="39"/>
        <v>128553.60000000001</v>
      </c>
    </row>
    <row r="107" spans="1:12" ht="75">
      <c r="A107" s="83" t="s">
        <v>543</v>
      </c>
      <c r="B107" s="31" t="s">
        <v>457</v>
      </c>
      <c r="C107" s="31" t="s">
        <v>468</v>
      </c>
      <c r="D107" s="32" t="s">
        <v>540</v>
      </c>
      <c r="E107" s="32"/>
      <c r="F107" s="13">
        <f>SUM(F108)</f>
        <v>0</v>
      </c>
      <c r="G107" s="13">
        <f t="shared" ref="G107:L107" si="40">SUM(G108)</f>
        <v>0</v>
      </c>
      <c r="H107" s="13">
        <f t="shared" si="40"/>
        <v>0</v>
      </c>
      <c r="I107" s="13">
        <f t="shared" si="40"/>
        <v>0</v>
      </c>
      <c r="J107" s="13">
        <f t="shared" si="40"/>
        <v>0</v>
      </c>
      <c r="K107" s="13">
        <f t="shared" si="40"/>
        <v>0</v>
      </c>
      <c r="L107" s="13">
        <f t="shared" si="40"/>
        <v>7500</v>
      </c>
    </row>
    <row r="108" spans="1:12" ht="60">
      <c r="A108" s="33" t="s">
        <v>57</v>
      </c>
      <c r="B108" s="31" t="s">
        <v>457</v>
      </c>
      <c r="C108" s="31" t="s">
        <v>468</v>
      </c>
      <c r="D108" s="32" t="s">
        <v>540</v>
      </c>
      <c r="E108" s="32">
        <v>400</v>
      </c>
      <c r="F108" s="13"/>
      <c r="G108" s="13"/>
      <c r="H108" s="13"/>
      <c r="L108" s="13">
        <v>7500</v>
      </c>
    </row>
    <row r="109" spans="1:12" ht="75">
      <c r="A109" s="33" t="s">
        <v>549</v>
      </c>
      <c r="B109" s="31" t="s">
        <v>457</v>
      </c>
      <c r="C109" s="31" t="s">
        <v>468</v>
      </c>
      <c r="D109" s="31" t="s">
        <v>101</v>
      </c>
      <c r="E109" s="32"/>
      <c r="F109" s="13">
        <f>SUM(F110)</f>
        <v>2500</v>
      </c>
      <c r="G109" s="13">
        <f t="shared" ref="G109:L109" si="41">SUM(G110)</f>
        <v>0</v>
      </c>
      <c r="H109" s="13">
        <f t="shared" si="41"/>
        <v>2500</v>
      </c>
      <c r="I109" s="13">
        <f t="shared" si="41"/>
        <v>0</v>
      </c>
      <c r="J109" s="13">
        <f t="shared" si="41"/>
        <v>3300</v>
      </c>
      <c r="K109" s="13">
        <f t="shared" si="41"/>
        <v>0</v>
      </c>
      <c r="L109" s="13">
        <f t="shared" si="41"/>
        <v>3300</v>
      </c>
    </row>
    <row r="110" spans="1:12" ht="60">
      <c r="A110" s="33" t="s">
        <v>57</v>
      </c>
      <c r="B110" s="31" t="s">
        <v>457</v>
      </c>
      <c r="C110" s="31" t="s">
        <v>468</v>
      </c>
      <c r="D110" s="31" t="s">
        <v>101</v>
      </c>
      <c r="E110" s="32">
        <v>400</v>
      </c>
      <c r="F110" s="13">
        <v>2500</v>
      </c>
      <c r="G110" s="13"/>
      <c r="H110" s="13">
        <v>2500</v>
      </c>
      <c r="J110" s="13">
        <v>3300</v>
      </c>
      <c r="L110" s="13">
        <v>3300</v>
      </c>
    </row>
    <row r="111" spans="1:12" ht="105">
      <c r="A111" s="33" t="s">
        <v>518</v>
      </c>
      <c r="B111" s="31" t="s">
        <v>457</v>
      </c>
      <c r="C111" s="31" t="s">
        <v>468</v>
      </c>
      <c r="D111" s="31" t="s">
        <v>102</v>
      </c>
      <c r="E111" s="32"/>
      <c r="F111" s="13">
        <f>SUM(F112)</f>
        <v>1500</v>
      </c>
      <c r="G111" s="13">
        <f t="shared" ref="G111:L111" si="42">SUM(G112)</f>
        <v>0</v>
      </c>
      <c r="H111" s="13">
        <f t="shared" si="42"/>
        <v>1500</v>
      </c>
      <c r="I111" s="13">
        <f t="shared" si="42"/>
        <v>0</v>
      </c>
      <c r="J111" s="13">
        <f t="shared" si="42"/>
        <v>3500</v>
      </c>
      <c r="K111" s="13">
        <f t="shared" si="42"/>
        <v>0</v>
      </c>
      <c r="L111" s="13">
        <f t="shared" si="42"/>
        <v>3500</v>
      </c>
    </row>
    <row r="112" spans="1:12" ht="60">
      <c r="A112" s="33" t="s">
        <v>57</v>
      </c>
      <c r="B112" s="31" t="s">
        <v>457</v>
      </c>
      <c r="C112" s="31" t="s">
        <v>468</v>
      </c>
      <c r="D112" s="31" t="s">
        <v>102</v>
      </c>
      <c r="E112" s="32">
        <v>400</v>
      </c>
      <c r="F112" s="13">
        <v>1500</v>
      </c>
      <c r="G112" s="13"/>
      <c r="H112" s="13">
        <v>1500</v>
      </c>
      <c r="J112" s="13">
        <v>3500</v>
      </c>
      <c r="L112" s="13">
        <v>3500</v>
      </c>
    </row>
    <row r="113" spans="1:12" ht="60">
      <c r="A113" s="33" t="s">
        <v>103</v>
      </c>
      <c r="B113" s="31" t="s">
        <v>457</v>
      </c>
      <c r="C113" s="31" t="s">
        <v>468</v>
      </c>
      <c r="D113" s="31" t="s">
        <v>104</v>
      </c>
      <c r="E113" s="32"/>
      <c r="F113" s="13">
        <f>SUM(F114)</f>
        <v>3300</v>
      </c>
      <c r="G113" s="13">
        <f t="shared" ref="G113:L113" si="43">SUM(G114)</f>
        <v>0</v>
      </c>
      <c r="H113" s="13">
        <f t="shared" si="43"/>
        <v>3300</v>
      </c>
      <c r="I113" s="13">
        <f t="shared" si="43"/>
        <v>0</v>
      </c>
      <c r="J113" s="13">
        <f t="shared" si="43"/>
        <v>0</v>
      </c>
      <c r="K113" s="13">
        <f t="shared" si="43"/>
        <v>0</v>
      </c>
      <c r="L113" s="13">
        <f t="shared" si="43"/>
        <v>0</v>
      </c>
    </row>
    <row r="114" spans="1:12" ht="60">
      <c r="A114" s="33" t="s">
        <v>57</v>
      </c>
      <c r="B114" s="31" t="s">
        <v>457</v>
      </c>
      <c r="C114" s="31" t="s">
        <v>468</v>
      </c>
      <c r="D114" s="31" t="s">
        <v>104</v>
      </c>
      <c r="E114" s="32">
        <v>400</v>
      </c>
      <c r="F114" s="13">
        <v>3300</v>
      </c>
      <c r="G114" s="13"/>
      <c r="H114" s="13">
        <v>3300</v>
      </c>
    </row>
    <row r="115" spans="1:12" ht="75">
      <c r="A115" s="33" t="s">
        <v>541</v>
      </c>
      <c r="B115" s="31" t="s">
        <v>457</v>
      </c>
      <c r="C115" s="31" t="s">
        <v>468</v>
      </c>
      <c r="D115" s="31" t="s">
        <v>542</v>
      </c>
      <c r="E115" s="32"/>
      <c r="F115" s="13">
        <f>SUM(F116)</f>
        <v>0</v>
      </c>
      <c r="G115" s="13">
        <f t="shared" ref="G115:L115" si="44">SUM(G116)</f>
        <v>0</v>
      </c>
      <c r="H115" s="13">
        <f t="shared" si="44"/>
        <v>0</v>
      </c>
      <c r="I115" s="13">
        <f t="shared" si="44"/>
        <v>0</v>
      </c>
      <c r="J115" s="13">
        <f t="shared" si="44"/>
        <v>0</v>
      </c>
      <c r="K115" s="13">
        <f t="shared" si="44"/>
        <v>0</v>
      </c>
      <c r="L115" s="13">
        <f t="shared" si="44"/>
        <v>9000</v>
      </c>
    </row>
    <row r="116" spans="1:12" ht="60">
      <c r="A116" s="33" t="s">
        <v>57</v>
      </c>
      <c r="B116" s="31" t="s">
        <v>457</v>
      </c>
      <c r="C116" s="31" t="s">
        <v>468</v>
      </c>
      <c r="D116" s="31" t="s">
        <v>542</v>
      </c>
      <c r="E116" s="32">
        <v>400</v>
      </c>
      <c r="F116" s="13"/>
      <c r="G116" s="13"/>
      <c r="H116" s="13"/>
      <c r="L116" s="13">
        <v>9000</v>
      </c>
    </row>
    <row r="117" spans="1:12" ht="45">
      <c r="A117" s="33" t="s">
        <v>544</v>
      </c>
      <c r="B117" s="31" t="s">
        <v>457</v>
      </c>
      <c r="C117" s="31" t="s">
        <v>468</v>
      </c>
      <c r="D117" s="31" t="s">
        <v>545</v>
      </c>
      <c r="E117" s="32"/>
      <c r="F117" s="13">
        <f>SUM(F118)</f>
        <v>0</v>
      </c>
      <c r="G117" s="13">
        <f t="shared" ref="G117:L117" si="45">SUM(G118)</f>
        <v>0</v>
      </c>
      <c r="H117" s="13">
        <f t="shared" si="45"/>
        <v>0</v>
      </c>
      <c r="I117" s="13">
        <f t="shared" si="45"/>
        <v>0</v>
      </c>
      <c r="J117" s="13">
        <f t="shared" si="45"/>
        <v>60000</v>
      </c>
      <c r="K117" s="13">
        <f t="shared" si="45"/>
        <v>0</v>
      </c>
      <c r="L117" s="13">
        <f t="shared" si="45"/>
        <v>50000</v>
      </c>
    </row>
    <row r="118" spans="1:12" ht="45">
      <c r="A118" s="17" t="s">
        <v>23</v>
      </c>
      <c r="B118" s="31" t="s">
        <v>457</v>
      </c>
      <c r="C118" s="31" t="s">
        <v>468</v>
      </c>
      <c r="D118" s="31" t="s">
        <v>545</v>
      </c>
      <c r="E118" s="32">
        <v>200</v>
      </c>
      <c r="F118" s="13"/>
      <c r="G118" s="13"/>
      <c r="H118" s="13"/>
      <c r="J118" s="13">
        <v>60000</v>
      </c>
      <c r="L118" s="13">
        <v>50000</v>
      </c>
    </row>
    <row r="119" spans="1:12" ht="45">
      <c r="A119" s="83" t="s">
        <v>546</v>
      </c>
      <c r="B119" s="31" t="s">
        <v>457</v>
      </c>
      <c r="C119" s="31" t="s">
        <v>468</v>
      </c>
      <c r="D119" s="32" t="s">
        <v>547</v>
      </c>
      <c r="E119" s="32"/>
      <c r="F119" s="13">
        <f>SUM(F120)</f>
        <v>0</v>
      </c>
      <c r="G119" s="13">
        <f t="shared" ref="G119:L119" si="46">SUM(G120)</f>
        <v>0</v>
      </c>
      <c r="H119" s="13">
        <f t="shared" si="46"/>
        <v>0</v>
      </c>
      <c r="I119" s="13">
        <f t="shared" si="46"/>
        <v>0</v>
      </c>
      <c r="J119" s="13">
        <f t="shared" si="46"/>
        <v>0</v>
      </c>
      <c r="K119" s="13">
        <f t="shared" si="46"/>
        <v>0</v>
      </c>
      <c r="L119" s="13">
        <f t="shared" si="46"/>
        <v>1000</v>
      </c>
    </row>
    <row r="120" spans="1:12" ht="60">
      <c r="A120" s="33" t="s">
        <v>57</v>
      </c>
      <c r="B120" s="31" t="s">
        <v>457</v>
      </c>
      <c r="C120" s="31" t="s">
        <v>468</v>
      </c>
      <c r="D120" s="32" t="s">
        <v>547</v>
      </c>
      <c r="E120" s="32">
        <v>400</v>
      </c>
      <c r="F120" s="13"/>
      <c r="G120" s="13"/>
      <c r="H120" s="13"/>
      <c r="L120" s="13">
        <v>1000</v>
      </c>
    </row>
    <row r="121" spans="1:12" ht="105">
      <c r="A121" s="33" t="s">
        <v>548</v>
      </c>
      <c r="B121" s="31" t="s">
        <v>457</v>
      </c>
      <c r="C121" s="31" t="s">
        <v>468</v>
      </c>
      <c r="D121" s="31" t="s">
        <v>550</v>
      </c>
      <c r="E121" s="32"/>
      <c r="F121" s="13">
        <f>SUM(F122)</f>
        <v>0</v>
      </c>
      <c r="G121" s="13">
        <f t="shared" ref="G121:L121" si="47">SUM(G122)</f>
        <v>0</v>
      </c>
      <c r="H121" s="13">
        <f t="shared" si="47"/>
        <v>0</v>
      </c>
      <c r="I121" s="13">
        <f t="shared" si="47"/>
        <v>0</v>
      </c>
      <c r="J121" s="13">
        <f t="shared" si="47"/>
        <v>8400</v>
      </c>
      <c r="K121" s="13">
        <f t="shared" si="47"/>
        <v>0</v>
      </c>
      <c r="L121" s="13">
        <f t="shared" si="47"/>
        <v>45000</v>
      </c>
    </row>
    <row r="122" spans="1:12" ht="60">
      <c r="A122" s="33" t="s">
        <v>57</v>
      </c>
      <c r="B122" s="31" t="s">
        <v>457</v>
      </c>
      <c r="C122" s="31" t="s">
        <v>468</v>
      </c>
      <c r="D122" s="31" t="s">
        <v>550</v>
      </c>
      <c r="E122" s="32">
        <v>400</v>
      </c>
      <c r="F122" s="13"/>
      <c r="G122" s="13"/>
      <c r="H122" s="13"/>
      <c r="J122" s="13">
        <v>8400</v>
      </c>
      <c r="L122" s="13">
        <v>45000</v>
      </c>
    </row>
    <row r="123" spans="1:12" ht="30">
      <c r="A123" s="30" t="s">
        <v>105</v>
      </c>
      <c r="B123" s="31" t="s">
        <v>457</v>
      </c>
      <c r="C123" s="31" t="s">
        <v>468</v>
      </c>
      <c r="D123" s="31" t="s">
        <v>106</v>
      </c>
      <c r="E123" s="32"/>
      <c r="F123" s="13">
        <f>SUM(F124)</f>
        <v>8753.6</v>
      </c>
      <c r="G123" s="13">
        <f t="shared" ref="G123:L123" si="48">SUM(G124)</f>
        <v>0</v>
      </c>
      <c r="H123" s="13">
        <f t="shared" si="48"/>
        <v>8753.6</v>
      </c>
      <c r="I123" s="13">
        <f t="shared" si="48"/>
        <v>0</v>
      </c>
      <c r="J123" s="13">
        <f t="shared" si="48"/>
        <v>9253.6</v>
      </c>
      <c r="K123" s="13">
        <f t="shared" si="48"/>
        <v>0</v>
      </c>
      <c r="L123" s="13">
        <f t="shared" si="48"/>
        <v>9253.6</v>
      </c>
    </row>
    <row r="124" spans="1:12" ht="45">
      <c r="A124" s="17" t="s">
        <v>23</v>
      </c>
      <c r="B124" s="31" t="s">
        <v>457</v>
      </c>
      <c r="C124" s="31" t="s">
        <v>468</v>
      </c>
      <c r="D124" s="31" t="s">
        <v>106</v>
      </c>
      <c r="E124" s="32">
        <v>200</v>
      </c>
      <c r="F124" s="13">
        <v>8753.6</v>
      </c>
      <c r="G124" s="13"/>
      <c r="H124" s="13">
        <v>8753.6</v>
      </c>
      <c r="J124" s="13">
        <v>9253.6</v>
      </c>
      <c r="L124" s="13">
        <v>9253.6</v>
      </c>
    </row>
    <row r="125" spans="1:12" ht="105">
      <c r="A125" s="33" t="s">
        <v>144</v>
      </c>
      <c r="B125" s="31" t="s">
        <v>457</v>
      </c>
      <c r="C125" s="31" t="s">
        <v>468</v>
      </c>
      <c r="D125" s="31" t="s">
        <v>145</v>
      </c>
      <c r="E125" s="32"/>
      <c r="F125" s="13">
        <f>SUM(F126)</f>
        <v>919.5</v>
      </c>
      <c r="G125" s="13">
        <f t="shared" ref="G125:L128" si="49">SUM(G126)</f>
        <v>0</v>
      </c>
      <c r="H125" s="13">
        <f t="shared" si="49"/>
        <v>919.5</v>
      </c>
      <c r="I125" s="13">
        <f t="shared" si="49"/>
        <v>0</v>
      </c>
      <c r="J125" s="13">
        <f t="shared" si="49"/>
        <v>919.5</v>
      </c>
      <c r="K125" s="13">
        <f t="shared" si="49"/>
        <v>0</v>
      </c>
      <c r="L125" s="13">
        <f t="shared" si="49"/>
        <v>919.5</v>
      </c>
    </row>
    <row r="126" spans="1:12" ht="30">
      <c r="A126" s="33" t="s">
        <v>252</v>
      </c>
      <c r="B126" s="31" t="s">
        <v>457</v>
      </c>
      <c r="C126" s="31" t="s">
        <v>468</v>
      </c>
      <c r="D126" s="31" t="s">
        <v>253</v>
      </c>
      <c r="E126" s="32"/>
      <c r="F126" s="13">
        <f>SUM(F127)</f>
        <v>919.5</v>
      </c>
      <c r="G126" s="13">
        <f t="shared" si="49"/>
        <v>0</v>
      </c>
      <c r="H126" s="13">
        <f t="shared" si="49"/>
        <v>919.5</v>
      </c>
      <c r="I126" s="13">
        <f t="shared" si="49"/>
        <v>0</v>
      </c>
      <c r="J126" s="13">
        <f t="shared" si="49"/>
        <v>919.5</v>
      </c>
      <c r="K126" s="13">
        <f t="shared" si="49"/>
        <v>0</v>
      </c>
      <c r="L126" s="13">
        <f t="shared" si="49"/>
        <v>919.5</v>
      </c>
    </row>
    <row r="127" spans="1:12" ht="45">
      <c r="A127" s="30" t="s">
        <v>254</v>
      </c>
      <c r="B127" s="31" t="s">
        <v>457</v>
      </c>
      <c r="C127" s="31" t="s">
        <v>468</v>
      </c>
      <c r="D127" s="31" t="s">
        <v>255</v>
      </c>
      <c r="E127" s="32"/>
      <c r="F127" s="13">
        <f>SUM(F128)</f>
        <v>919.5</v>
      </c>
      <c r="G127" s="13">
        <f t="shared" si="49"/>
        <v>0</v>
      </c>
      <c r="H127" s="13">
        <f t="shared" si="49"/>
        <v>919.5</v>
      </c>
      <c r="I127" s="13">
        <f t="shared" si="49"/>
        <v>0</v>
      </c>
      <c r="J127" s="13">
        <f t="shared" si="49"/>
        <v>919.5</v>
      </c>
      <c r="K127" s="13">
        <f t="shared" si="49"/>
        <v>0</v>
      </c>
      <c r="L127" s="13">
        <f t="shared" si="49"/>
        <v>919.5</v>
      </c>
    </row>
    <row r="128" spans="1:12" ht="120">
      <c r="A128" s="33" t="s">
        <v>256</v>
      </c>
      <c r="B128" s="31" t="s">
        <v>457</v>
      </c>
      <c r="C128" s="31" t="s">
        <v>468</v>
      </c>
      <c r="D128" s="31" t="s">
        <v>257</v>
      </c>
      <c r="E128" s="32"/>
      <c r="F128" s="13">
        <f>SUM(F129)</f>
        <v>919.5</v>
      </c>
      <c r="G128" s="13">
        <f t="shared" si="49"/>
        <v>0</v>
      </c>
      <c r="H128" s="13">
        <f t="shared" si="49"/>
        <v>919.5</v>
      </c>
      <c r="I128" s="13">
        <f t="shared" si="49"/>
        <v>0</v>
      </c>
      <c r="J128" s="13">
        <f t="shared" si="49"/>
        <v>919.5</v>
      </c>
      <c r="K128" s="13">
        <f t="shared" si="49"/>
        <v>0</v>
      </c>
      <c r="L128" s="13">
        <f t="shared" si="49"/>
        <v>919.5</v>
      </c>
    </row>
    <row r="129" spans="1:12" ht="45">
      <c r="A129" s="17" t="s">
        <v>23</v>
      </c>
      <c r="B129" s="31" t="s">
        <v>457</v>
      </c>
      <c r="C129" s="31" t="s">
        <v>468</v>
      </c>
      <c r="D129" s="31" t="s">
        <v>257</v>
      </c>
      <c r="E129" s="32">
        <v>200</v>
      </c>
      <c r="F129" s="13">
        <v>919.5</v>
      </c>
      <c r="G129" s="13"/>
      <c r="H129" s="13">
        <v>919.5</v>
      </c>
      <c r="J129" s="13">
        <v>919.5</v>
      </c>
      <c r="L129" s="13">
        <v>919.5</v>
      </c>
    </row>
    <row r="130" spans="1:12" ht="30">
      <c r="A130" s="30" t="s">
        <v>107</v>
      </c>
      <c r="B130" s="31" t="s">
        <v>457</v>
      </c>
      <c r="C130" s="31" t="s">
        <v>469</v>
      </c>
      <c r="D130" s="31"/>
      <c r="E130" s="32"/>
      <c r="F130" s="13">
        <f>SUM(F131+F140)</f>
        <v>46564.4</v>
      </c>
      <c r="G130" s="13">
        <f t="shared" ref="G130:L130" si="50">SUM(G131+G140)</f>
        <v>0</v>
      </c>
      <c r="H130" s="13">
        <f t="shared" si="50"/>
        <v>46564.4</v>
      </c>
      <c r="I130" s="13">
        <f t="shared" si="50"/>
        <v>0</v>
      </c>
      <c r="J130" s="13">
        <f t="shared" si="50"/>
        <v>7000.9</v>
      </c>
      <c r="K130" s="13">
        <f t="shared" si="50"/>
        <v>0</v>
      </c>
      <c r="L130" s="13">
        <f t="shared" si="50"/>
        <v>7000.9</v>
      </c>
    </row>
    <row r="131" spans="1:12" ht="90">
      <c r="A131" s="30" t="s">
        <v>108</v>
      </c>
      <c r="B131" s="31" t="s">
        <v>457</v>
      </c>
      <c r="C131" s="31" t="s">
        <v>469</v>
      </c>
      <c r="D131" s="31" t="s">
        <v>109</v>
      </c>
      <c r="E131" s="32"/>
      <c r="F131" s="13">
        <f>SUM(F132+F135)</f>
        <v>9368.1</v>
      </c>
      <c r="G131" s="13">
        <f t="shared" ref="G131:L131" si="51">SUM(G132+G135)</f>
        <v>0</v>
      </c>
      <c r="H131" s="13">
        <f t="shared" si="51"/>
        <v>9368.1</v>
      </c>
      <c r="I131" s="13">
        <f t="shared" si="51"/>
        <v>0</v>
      </c>
      <c r="J131" s="13">
        <f t="shared" si="51"/>
        <v>5450.9</v>
      </c>
      <c r="K131" s="13">
        <f t="shared" si="51"/>
        <v>0</v>
      </c>
      <c r="L131" s="13">
        <f t="shared" si="51"/>
        <v>5450.9</v>
      </c>
    </row>
    <row r="132" spans="1:12" ht="45">
      <c r="A132" s="30" t="s">
        <v>110</v>
      </c>
      <c r="B132" s="31" t="s">
        <v>457</v>
      </c>
      <c r="C132" s="31" t="s">
        <v>469</v>
      </c>
      <c r="D132" s="31" t="s">
        <v>111</v>
      </c>
      <c r="E132" s="32"/>
      <c r="F132" s="13">
        <f>SUM(F133)</f>
        <v>1234.2</v>
      </c>
      <c r="G132" s="13">
        <f t="shared" ref="G132:L133" si="52">SUM(G133)</f>
        <v>0</v>
      </c>
      <c r="H132" s="13">
        <f t="shared" si="52"/>
        <v>1234.2</v>
      </c>
      <c r="I132" s="13">
        <f t="shared" si="52"/>
        <v>0</v>
      </c>
      <c r="J132" s="13">
        <f t="shared" si="52"/>
        <v>1234.2</v>
      </c>
      <c r="K132" s="13">
        <f t="shared" si="52"/>
        <v>0</v>
      </c>
      <c r="L132" s="13">
        <f t="shared" si="52"/>
        <v>1234.2</v>
      </c>
    </row>
    <row r="133" spans="1:12" ht="60">
      <c r="A133" s="30" t="s">
        <v>112</v>
      </c>
      <c r="B133" s="31" t="s">
        <v>457</v>
      </c>
      <c r="C133" s="31" t="s">
        <v>469</v>
      </c>
      <c r="D133" s="31" t="s">
        <v>113</v>
      </c>
      <c r="E133" s="32"/>
      <c r="F133" s="13">
        <f>SUM(F134)</f>
        <v>1234.2</v>
      </c>
      <c r="G133" s="13">
        <f t="shared" si="52"/>
        <v>0</v>
      </c>
      <c r="H133" s="13">
        <f t="shared" si="52"/>
        <v>1234.2</v>
      </c>
      <c r="I133" s="13">
        <f t="shared" si="52"/>
        <v>0</v>
      </c>
      <c r="J133" s="13">
        <f t="shared" si="52"/>
        <v>1234.2</v>
      </c>
      <c r="K133" s="13">
        <f t="shared" si="52"/>
        <v>0</v>
      </c>
      <c r="L133" s="13">
        <f t="shared" si="52"/>
        <v>1234.2</v>
      </c>
    </row>
    <row r="134" spans="1:12" ht="45">
      <c r="A134" s="17" t="s">
        <v>23</v>
      </c>
      <c r="B134" s="31" t="s">
        <v>457</v>
      </c>
      <c r="C134" s="31" t="s">
        <v>469</v>
      </c>
      <c r="D134" s="31" t="s">
        <v>113</v>
      </c>
      <c r="E134" s="32">
        <v>200</v>
      </c>
      <c r="F134" s="13">
        <v>1234.2</v>
      </c>
      <c r="G134" s="13"/>
      <c r="H134" s="13">
        <v>1234.2</v>
      </c>
      <c r="J134" s="13">
        <v>1234.2</v>
      </c>
      <c r="L134" s="13">
        <v>1234.2</v>
      </c>
    </row>
    <row r="135" spans="1:12" ht="45">
      <c r="A135" s="33" t="s">
        <v>114</v>
      </c>
      <c r="B135" s="31" t="s">
        <v>457</v>
      </c>
      <c r="C135" s="31" t="s">
        <v>469</v>
      </c>
      <c r="D135" s="31" t="s">
        <v>115</v>
      </c>
      <c r="E135" s="32"/>
      <c r="F135" s="13">
        <f>SUM(F136+F138)</f>
        <v>8133.9</v>
      </c>
      <c r="G135" s="13">
        <f t="shared" ref="G135:L135" si="53">SUM(G136+G138)</f>
        <v>0</v>
      </c>
      <c r="H135" s="13">
        <f t="shared" si="53"/>
        <v>8133.9</v>
      </c>
      <c r="I135" s="13">
        <f t="shared" si="53"/>
        <v>0</v>
      </c>
      <c r="J135" s="13">
        <f t="shared" si="53"/>
        <v>4216.7</v>
      </c>
      <c r="K135" s="13">
        <f t="shared" si="53"/>
        <v>0</v>
      </c>
      <c r="L135" s="13">
        <f t="shared" si="53"/>
        <v>4216.7</v>
      </c>
    </row>
    <row r="136" spans="1:12" ht="75">
      <c r="A136" s="33" t="s">
        <v>116</v>
      </c>
      <c r="B136" s="31" t="s">
        <v>457</v>
      </c>
      <c r="C136" s="31" t="s">
        <v>469</v>
      </c>
      <c r="D136" s="31" t="s">
        <v>117</v>
      </c>
      <c r="E136" s="32"/>
      <c r="F136" s="13">
        <f>SUM(F137)</f>
        <v>133.9</v>
      </c>
      <c r="G136" s="13">
        <f t="shared" ref="G136:L136" si="54">SUM(G137)</f>
        <v>0</v>
      </c>
      <c r="H136" s="13">
        <f t="shared" si="54"/>
        <v>133.9</v>
      </c>
      <c r="I136" s="13">
        <f t="shared" si="54"/>
        <v>0</v>
      </c>
      <c r="J136" s="13">
        <f t="shared" si="54"/>
        <v>133.9</v>
      </c>
      <c r="K136" s="13">
        <f t="shared" si="54"/>
        <v>0</v>
      </c>
      <c r="L136" s="13">
        <f t="shared" si="54"/>
        <v>133.9</v>
      </c>
    </row>
    <row r="137" spans="1:12" ht="45">
      <c r="A137" s="17" t="s">
        <v>23</v>
      </c>
      <c r="B137" s="31" t="s">
        <v>457</v>
      </c>
      <c r="C137" s="31" t="s">
        <v>469</v>
      </c>
      <c r="D137" s="31" t="s">
        <v>117</v>
      </c>
      <c r="E137" s="32">
        <v>200</v>
      </c>
      <c r="F137" s="13">
        <v>133.9</v>
      </c>
      <c r="G137" s="13"/>
      <c r="H137" s="13">
        <v>133.9</v>
      </c>
      <c r="J137" s="13">
        <v>133.9</v>
      </c>
      <c r="L137" s="13">
        <v>133.9</v>
      </c>
    </row>
    <row r="138" spans="1:12" ht="90">
      <c r="A138" s="33" t="s">
        <v>118</v>
      </c>
      <c r="B138" s="31" t="s">
        <v>457</v>
      </c>
      <c r="C138" s="31" t="s">
        <v>469</v>
      </c>
      <c r="D138" s="31" t="s">
        <v>119</v>
      </c>
      <c r="E138" s="32"/>
      <c r="F138" s="13">
        <f>SUM(F139)</f>
        <v>8000</v>
      </c>
      <c r="G138" s="13">
        <f t="shared" ref="G138:L138" si="55">SUM(G139)</f>
        <v>0</v>
      </c>
      <c r="H138" s="13">
        <f t="shared" si="55"/>
        <v>8000</v>
      </c>
      <c r="I138" s="13">
        <f t="shared" si="55"/>
        <v>0</v>
      </c>
      <c r="J138" s="13">
        <f t="shared" si="55"/>
        <v>4082.8</v>
      </c>
      <c r="K138" s="13">
        <f t="shared" si="55"/>
        <v>0</v>
      </c>
      <c r="L138" s="13">
        <f t="shared" si="55"/>
        <v>4082.8</v>
      </c>
    </row>
    <row r="139" spans="1:12" ht="45">
      <c r="A139" s="17" t="s">
        <v>23</v>
      </c>
      <c r="B139" s="31" t="s">
        <v>457</v>
      </c>
      <c r="C139" s="31" t="s">
        <v>469</v>
      </c>
      <c r="D139" s="31" t="s">
        <v>119</v>
      </c>
      <c r="E139" s="32">
        <v>200</v>
      </c>
      <c r="F139" s="13">
        <v>8000</v>
      </c>
      <c r="G139" s="13"/>
      <c r="H139" s="13">
        <v>8000</v>
      </c>
      <c r="J139" s="13">
        <v>4082.8</v>
      </c>
      <c r="L139" s="13">
        <v>4082.8</v>
      </c>
    </row>
    <row r="140" spans="1:12" ht="45">
      <c r="A140" s="30" t="s">
        <v>120</v>
      </c>
      <c r="B140" s="31" t="s">
        <v>457</v>
      </c>
      <c r="C140" s="31" t="s">
        <v>469</v>
      </c>
      <c r="D140" s="31" t="s">
        <v>121</v>
      </c>
      <c r="E140" s="32"/>
      <c r="F140" s="13">
        <f>SUM(F141+F145)</f>
        <v>37196.300000000003</v>
      </c>
      <c r="G140" s="13">
        <f t="shared" ref="G140:L140" si="56">SUM(G141+G145)</f>
        <v>0</v>
      </c>
      <c r="H140" s="13">
        <f t="shared" si="56"/>
        <v>37196.300000000003</v>
      </c>
      <c r="I140" s="13">
        <f t="shared" si="56"/>
        <v>0</v>
      </c>
      <c r="J140" s="13">
        <f t="shared" si="56"/>
        <v>1550</v>
      </c>
      <c r="K140" s="13">
        <f t="shared" si="56"/>
        <v>0</v>
      </c>
      <c r="L140" s="13">
        <f t="shared" si="56"/>
        <v>1550</v>
      </c>
    </row>
    <row r="141" spans="1:12" ht="30">
      <c r="A141" s="30" t="s">
        <v>122</v>
      </c>
      <c r="B141" s="31" t="s">
        <v>457</v>
      </c>
      <c r="C141" s="31" t="s">
        <v>469</v>
      </c>
      <c r="D141" s="31" t="s">
        <v>123</v>
      </c>
      <c r="E141" s="32"/>
      <c r="F141" s="13">
        <f>SUM(F142)</f>
        <v>36397.4</v>
      </c>
      <c r="G141" s="13">
        <f t="shared" ref="G141:L143" si="57">SUM(G142)</f>
        <v>0</v>
      </c>
      <c r="H141" s="13">
        <f t="shared" si="57"/>
        <v>36397.4</v>
      </c>
      <c r="I141" s="13">
        <f t="shared" si="57"/>
        <v>0</v>
      </c>
      <c r="J141" s="13">
        <f t="shared" si="57"/>
        <v>0</v>
      </c>
      <c r="K141" s="13">
        <f t="shared" si="57"/>
        <v>0</v>
      </c>
      <c r="L141" s="13">
        <f t="shared" si="57"/>
        <v>0</v>
      </c>
    </row>
    <row r="142" spans="1:12" ht="60">
      <c r="A142" s="30" t="s">
        <v>124</v>
      </c>
      <c r="B142" s="31" t="s">
        <v>457</v>
      </c>
      <c r="C142" s="31" t="s">
        <v>469</v>
      </c>
      <c r="D142" s="31" t="s">
        <v>125</v>
      </c>
      <c r="E142" s="32"/>
      <c r="F142" s="13">
        <f>SUM(F143)</f>
        <v>36397.4</v>
      </c>
      <c r="G142" s="13">
        <f t="shared" si="57"/>
        <v>0</v>
      </c>
      <c r="H142" s="13">
        <f t="shared" si="57"/>
        <v>36397.4</v>
      </c>
      <c r="I142" s="13">
        <f t="shared" si="57"/>
        <v>0</v>
      </c>
      <c r="J142" s="13">
        <f t="shared" si="57"/>
        <v>0</v>
      </c>
      <c r="K142" s="13">
        <f t="shared" si="57"/>
        <v>0</v>
      </c>
      <c r="L142" s="13">
        <f t="shared" si="57"/>
        <v>0</v>
      </c>
    </row>
    <row r="143" spans="1:12" ht="75">
      <c r="A143" s="30" t="s">
        <v>126</v>
      </c>
      <c r="B143" s="31" t="s">
        <v>457</v>
      </c>
      <c r="C143" s="31" t="s">
        <v>469</v>
      </c>
      <c r="D143" s="31" t="s">
        <v>127</v>
      </c>
      <c r="E143" s="32"/>
      <c r="F143" s="13">
        <f>SUM(F144)</f>
        <v>36397.4</v>
      </c>
      <c r="G143" s="13">
        <f t="shared" si="57"/>
        <v>0</v>
      </c>
      <c r="H143" s="13">
        <f t="shared" si="57"/>
        <v>36397.4</v>
      </c>
      <c r="I143" s="13">
        <f t="shared" si="57"/>
        <v>0</v>
      </c>
      <c r="J143" s="13">
        <f t="shared" si="57"/>
        <v>0</v>
      </c>
      <c r="K143" s="13">
        <f t="shared" si="57"/>
        <v>0</v>
      </c>
      <c r="L143" s="13">
        <f t="shared" si="57"/>
        <v>0</v>
      </c>
    </row>
    <row r="144" spans="1:12" ht="60">
      <c r="A144" s="33" t="s">
        <v>57</v>
      </c>
      <c r="B144" s="31" t="s">
        <v>457</v>
      </c>
      <c r="C144" s="31" t="s">
        <v>469</v>
      </c>
      <c r="D144" s="31" t="s">
        <v>127</v>
      </c>
      <c r="E144" s="32">
        <v>400</v>
      </c>
      <c r="F144" s="13">
        <v>36397.4</v>
      </c>
      <c r="G144" s="13"/>
      <c r="H144" s="13">
        <v>36397.4</v>
      </c>
    </row>
    <row r="145" spans="1:12" ht="45">
      <c r="A145" s="33" t="s">
        <v>128</v>
      </c>
      <c r="B145" s="31" t="s">
        <v>457</v>
      </c>
      <c r="C145" s="31" t="s">
        <v>469</v>
      </c>
      <c r="D145" s="31" t="s">
        <v>129</v>
      </c>
      <c r="E145" s="32"/>
      <c r="F145" s="13">
        <f>SUM(F146+F157)</f>
        <v>798.9</v>
      </c>
      <c r="G145" s="13">
        <f t="shared" ref="G145:L145" si="58">SUM(G146+G157)</f>
        <v>0</v>
      </c>
      <c r="H145" s="13">
        <f t="shared" si="58"/>
        <v>798.9</v>
      </c>
      <c r="I145" s="13">
        <f t="shared" si="58"/>
        <v>0</v>
      </c>
      <c r="J145" s="13">
        <f t="shared" si="58"/>
        <v>1550</v>
      </c>
      <c r="K145" s="13">
        <f t="shared" si="58"/>
        <v>0</v>
      </c>
      <c r="L145" s="13">
        <f t="shared" si="58"/>
        <v>1550</v>
      </c>
    </row>
    <row r="146" spans="1:12" ht="45">
      <c r="A146" s="33" t="s">
        <v>130</v>
      </c>
      <c r="B146" s="31" t="s">
        <v>457</v>
      </c>
      <c r="C146" s="31" t="s">
        <v>469</v>
      </c>
      <c r="D146" s="31" t="s">
        <v>131</v>
      </c>
      <c r="E146" s="32"/>
      <c r="F146" s="13">
        <f>SUM(F147+F149+F151+F153+F155)</f>
        <v>700</v>
      </c>
      <c r="G146" s="13">
        <f t="shared" ref="G146:L146" si="59">SUM(G147+G149+G151+G153+G155)</f>
        <v>0</v>
      </c>
      <c r="H146" s="13">
        <f t="shared" si="59"/>
        <v>700</v>
      </c>
      <c r="I146" s="13">
        <f t="shared" si="59"/>
        <v>0</v>
      </c>
      <c r="J146" s="13">
        <f t="shared" si="59"/>
        <v>1150</v>
      </c>
      <c r="K146" s="13">
        <f t="shared" si="59"/>
        <v>0</v>
      </c>
      <c r="L146" s="13">
        <f t="shared" si="59"/>
        <v>1150</v>
      </c>
    </row>
    <row r="147" spans="1:12" ht="75">
      <c r="A147" s="33" t="s">
        <v>132</v>
      </c>
      <c r="B147" s="31" t="s">
        <v>457</v>
      </c>
      <c r="C147" s="31" t="s">
        <v>469</v>
      </c>
      <c r="D147" s="31" t="s">
        <v>133</v>
      </c>
      <c r="E147" s="32"/>
      <c r="F147" s="13">
        <f>SUM(F148)</f>
        <v>400</v>
      </c>
      <c r="G147" s="13">
        <f t="shared" ref="G147:L147" si="60">SUM(G148)</f>
        <v>0</v>
      </c>
      <c r="H147" s="13">
        <f t="shared" si="60"/>
        <v>400</v>
      </c>
      <c r="I147" s="13">
        <f t="shared" si="60"/>
        <v>0</v>
      </c>
      <c r="J147" s="13">
        <f t="shared" si="60"/>
        <v>450</v>
      </c>
      <c r="K147" s="13">
        <f t="shared" si="60"/>
        <v>0</v>
      </c>
      <c r="L147" s="13">
        <f t="shared" si="60"/>
        <v>450</v>
      </c>
    </row>
    <row r="148" spans="1:12" ht="45">
      <c r="A148" s="17" t="s">
        <v>23</v>
      </c>
      <c r="B148" s="31" t="s">
        <v>457</v>
      </c>
      <c r="C148" s="31" t="s">
        <v>469</v>
      </c>
      <c r="D148" s="31" t="s">
        <v>133</v>
      </c>
      <c r="E148" s="32">
        <v>200</v>
      </c>
      <c r="F148" s="13">
        <v>400</v>
      </c>
      <c r="G148" s="13"/>
      <c r="H148" s="13">
        <v>400</v>
      </c>
      <c r="J148" s="13">
        <v>450</v>
      </c>
      <c r="L148" s="13">
        <v>450</v>
      </c>
    </row>
    <row r="149" spans="1:12" ht="30">
      <c r="A149" s="33" t="s">
        <v>134</v>
      </c>
      <c r="B149" s="31" t="s">
        <v>457</v>
      </c>
      <c r="C149" s="31" t="s">
        <v>469</v>
      </c>
      <c r="D149" s="31" t="s">
        <v>135</v>
      </c>
      <c r="E149" s="32"/>
      <c r="F149" s="13">
        <f>SUM(F150)</f>
        <v>100</v>
      </c>
      <c r="G149" s="13">
        <f t="shared" ref="G149:L149" si="61">SUM(G150)</f>
        <v>0</v>
      </c>
      <c r="H149" s="13">
        <f t="shared" si="61"/>
        <v>100</v>
      </c>
      <c r="I149" s="13">
        <f t="shared" si="61"/>
        <v>0</v>
      </c>
      <c r="J149" s="13">
        <f t="shared" si="61"/>
        <v>300</v>
      </c>
      <c r="K149" s="13">
        <f t="shared" si="61"/>
        <v>0</v>
      </c>
      <c r="L149" s="13">
        <f t="shared" si="61"/>
        <v>300</v>
      </c>
    </row>
    <row r="150" spans="1:12">
      <c r="A150" s="33" t="s">
        <v>24</v>
      </c>
      <c r="B150" s="31" t="s">
        <v>457</v>
      </c>
      <c r="C150" s="31" t="s">
        <v>469</v>
      </c>
      <c r="D150" s="31" t="s">
        <v>135</v>
      </c>
      <c r="E150" s="32">
        <v>800</v>
      </c>
      <c r="F150" s="13">
        <v>100</v>
      </c>
      <c r="G150" s="13"/>
      <c r="H150" s="13">
        <v>100</v>
      </c>
      <c r="J150" s="13">
        <v>300</v>
      </c>
      <c r="L150" s="13">
        <v>300</v>
      </c>
    </row>
    <row r="151" spans="1:12" ht="105">
      <c r="A151" s="33" t="s">
        <v>136</v>
      </c>
      <c r="B151" s="31" t="s">
        <v>457</v>
      </c>
      <c r="C151" s="31" t="s">
        <v>469</v>
      </c>
      <c r="D151" s="31" t="s">
        <v>137</v>
      </c>
      <c r="E151" s="32"/>
      <c r="F151" s="13">
        <f>SUM(F152)</f>
        <v>100</v>
      </c>
      <c r="G151" s="13">
        <f t="shared" ref="G151:L151" si="62">SUM(G152)</f>
        <v>0</v>
      </c>
      <c r="H151" s="13">
        <f t="shared" si="62"/>
        <v>100</v>
      </c>
      <c r="I151" s="13">
        <f t="shared" si="62"/>
        <v>0</v>
      </c>
      <c r="J151" s="13">
        <f t="shared" si="62"/>
        <v>200</v>
      </c>
      <c r="K151" s="13">
        <f t="shared" si="62"/>
        <v>0</v>
      </c>
      <c r="L151" s="13">
        <f t="shared" si="62"/>
        <v>200</v>
      </c>
    </row>
    <row r="152" spans="1:12">
      <c r="A152" s="33" t="s">
        <v>24</v>
      </c>
      <c r="B152" s="31" t="s">
        <v>457</v>
      </c>
      <c r="C152" s="31" t="s">
        <v>469</v>
      </c>
      <c r="D152" s="31" t="s">
        <v>137</v>
      </c>
      <c r="E152" s="32">
        <v>800</v>
      </c>
      <c r="F152" s="13">
        <v>100</v>
      </c>
      <c r="G152" s="13"/>
      <c r="H152" s="13">
        <v>100</v>
      </c>
      <c r="J152" s="13">
        <v>200</v>
      </c>
      <c r="L152" s="13">
        <v>200</v>
      </c>
    </row>
    <row r="153" spans="1:12" ht="195">
      <c r="A153" s="33" t="s">
        <v>138</v>
      </c>
      <c r="B153" s="31" t="s">
        <v>457</v>
      </c>
      <c r="C153" s="31" t="s">
        <v>469</v>
      </c>
      <c r="D153" s="31" t="s">
        <v>139</v>
      </c>
      <c r="E153" s="32"/>
      <c r="F153" s="13">
        <f>SUM(F154)</f>
        <v>50</v>
      </c>
      <c r="G153" s="13">
        <f t="shared" ref="G153:L153" si="63">SUM(G154)</f>
        <v>0</v>
      </c>
      <c r="H153" s="13">
        <f t="shared" si="63"/>
        <v>50</v>
      </c>
      <c r="I153" s="13">
        <f t="shared" si="63"/>
        <v>0</v>
      </c>
      <c r="J153" s="13">
        <f t="shared" si="63"/>
        <v>100</v>
      </c>
      <c r="K153" s="13">
        <f t="shared" si="63"/>
        <v>0</v>
      </c>
      <c r="L153" s="13">
        <f t="shared" si="63"/>
        <v>100</v>
      </c>
    </row>
    <row r="154" spans="1:12">
      <c r="A154" s="33" t="s">
        <v>24</v>
      </c>
      <c r="B154" s="31" t="s">
        <v>457</v>
      </c>
      <c r="C154" s="31" t="s">
        <v>469</v>
      </c>
      <c r="D154" s="31" t="s">
        <v>139</v>
      </c>
      <c r="E154" s="32">
        <v>800</v>
      </c>
      <c r="F154" s="13">
        <v>50</v>
      </c>
      <c r="G154" s="13"/>
      <c r="H154" s="13">
        <v>50</v>
      </c>
      <c r="J154" s="13">
        <v>100</v>
      </c>
      <c r="L154" s="13">
        <v>100</v>
      </c>
    </row>
    <row r="155" spans="1:12" ht="150">
      <c r="A155" s="33" t="s">
        <v>140</v>
      </c>
      <c r="B155" s="31" t="s">
        <v>457</v>
      </c>
      <c r="C155" s="31" t="s">
        <v>469</v>
      </c>
      <c r="D155" s="31" t="s">
        <v>141</v>
      </c>
      <c r="E155" s="32"/>
      <c r="F155" s="13">
        <f>SUM(F156)</f>
        <v>50</v>
      </c>
      <c r="G155" s="13">
        <f t="shared" ref="G155:L155" si="64">SUM(G156)</f>
        <v>0</v>
      </c>
      <c r="H155" s="13">
        <f t="shared" si="64"/>
        <v>50</v>
      </c>
      <c r="I155" s="13">
        <f t="shared" si="64"/>
        <v>0</v>
      </c>
      <c r="J155" s="13">
        <f t="shared" si="64"/>
        <v>100</v>
      </c>
      <c r="K155" s="13">
        <f t="shared" si="64"/>
        <v>0</v>
      </c>
      <c r="L155" s="13">
        <f t="shared" si="64"/>
        <v>100</v>
      </c>
    </row>
    <row r="156" spans="1:12">
      <c r="A156" s="33" t="s">
        <v>24</v>
      </c>
      <c r="B156" s="31" t="s">
        <v>457</v>
      </c>
      <c r="C156" s="31" t="s">
        <v>469</v>
      </c>
      <c r="D156" s="31" t="s">
        <v>141</v>
      </c>
      <c r="E156" s="32">
        <v>800</v>
      </c>
      <c r="F156" s="13">
        <v>50</v>
      </c>
      <c r="G156" s="13"/>
      <c r="H156" s="13">
        <v>50</v>
      </c>
      <c r="J156" s="13">
        <v>100</v>
      </c>
      <c r="L156" s="13">
        <v>100</v>
      </c>
    </row>
    <row r="157" spans="1:12" ht="45">
      <c r="A157" s="33" t="s">
        <v>470</v>
      </c>
      <c r="B157" s="31" t="s">
        <v>457</v>
      </c>
      <c r="C157" s="31" t="s">
        <v>469</v>
      </c>
      <c r="D157" s="31" t="s">
        <v>471</v>
      </c>
      <c r="E157" s="32"/>
      <c r="F157" s="13">
        <f>SUM(F158+F160)</f>
        <v>98.9</v>
      </c>
      <c r="G157" s="13">
        <f t="shared" ref="G157:L157" si="65">SUM(G158+G160)</f>
        <v>0</v>
      </c>
      <c r="H157" s="13">
        <f t="shared" si="65"/>
        <v>98.9</v>
      </c>
      <c r="I157" s="13">
        <f t="shared" si="65"/>
        <v>0</v>
      </c>
      <c r="J157" s="13">
        <f t="shared" si="65"/>
        <v>400</v>
      </c>
      <c r="K157" s="13">
        <f t="shared" si="65"/>
        <v>0</v>
      </c>
      <c r="L157" s="13">
        <f t="shared" si="65"/>
        <v>400</v>
      </c>
    </row>
    <row r="158" spans="1:12" ht="60">
      <c r="A158" s="33" t="s">
        <v>472</v>
      </c>
      <c r="B158" s="31" t="s">
        <v>457</v>
      </c>
      <c r="C158" s="31" t="s">
        <v>469</v>
      </c>
      <c r="D158" s="31" t="s">
        <v>473</v>
      </c>
      <c r="E158" s="32"/>
      <c r="F158" s="13">
        <f>SUM(F159)</f>
        <v>98.9</v>
      </c>
      <c r="G158" s="13">
        <f t="shared" ref="G158:L158" si="66">SUM(G159)</f>
        <v>0</v>
      </c>
      <c r="H158" s="13">
        <f t="shared" si="66"/>
        <v>98.9</v>
      </c>
      <c r="I158" s="13">
        <f t="shared" si="66"/>
        <v>0</v>
      </c>
      <c r="J158" s="13">
        <f t="shared" si="66"/>
        <v>200</v>
      </c>
      <c r="K158" s="13">
        <f t="shared" si="66"/>
        <v>0</v>
      </c>
      <c r="L158" s="13">
        <f t="shared" si="66"/>
        <v>200</v>
      </c>
    </row>
    <row r="159" spans="1:12" ht="45">
      <c r="A159" s="33" t="s">
        <v>66</v>
      </c>
      <c r="B159" s="31" t="s">
        <v>457</v>
      </c>
      <c r="C159" s="31" t="s">
        <v>469</v>
      </c>
      <c r="D159" s="31" t="s">
        <v>473</v>
      </c>
      <c r="E159" s="32">
        <v>600</v>
      </c>
      <c r="F159" s="13">
        <v>98.9</v>
      </c>
      <c r="G159" s="13"/>
      <c r="H159" s="13">
        <v>98.9</v>
      </c>
      <c r="J159" s="13">
        <v>200</v>
      </c>
      <c r="L159" s="13">
        <v>200</v>
      </c>
    </row>
    <row r="160" spans="1:12" ht="30">
      <c r="A160" s="33" t="s">
        <v>538</v>
      </c>
      <c r="B160" s="31" t="s">
        <v>457</v>
      </c>
      <c r="C160" s="31" t="s">
        <v>469</v>
      </c>
      <c r="D160" s="31" t="s">
        <v>539</v>
      </c>
      <c r="E160" s="32"/>
      <c r="F160" s="13">
        <f>SUM(F161)</f>
        <v>0</v>
      </c>
      <c r="G160" s="13">
        <f t="shared" ref="G160:L160" si="67">SUM(G161)</f>
        <v>0</v>
      </c>
      <c r="H160" s="13">
        <f t="shared" si="67"/>
        <v>0</v>
      </c>
      <c r="I160" s="13">
        <f t="shared" si="67"/>
        <v>0</v>
      </c>
      <c r="J160" s="13">
        <f t="shared" si="67"/>
        <v>200</v>
      </c>
      <c r="K160" s="13">
        <f t="shared" si="67"/>
        <v>0</v>
      </c>
      <c r="L160" s="13">
        <f t="shared" si="67"/>
        <v>200</v>
      </c>
    </row>
    <row r="161" spans="1:12" ht="60">
      <c r="A161" s="33" t="s">
        <v>57</v>
      </c>
      <c r="B161" s="31" t="s">
        <v>457</v>
      </c>
      <c r="C161" s="31" t="s">
        <v>469</v>
      </c>
      <c r="D161" s="31" t="s">
        <v>539</v>
      </c>
      <c r="E161" s="32">
        <v>400</v>
      </c>
      <c r="F161" s="13"/>
      <c r="G161" s="13"/>
      <c r="H161" s="13"/>
      <c r="J161" s="13">
        <v>200</v>
      </c>
      <c r="L161" s="13">
        <v>200</v>
      </c>
    </row>
    <row r="162" spans="1:12">
      <c r="A162" s="30" t="s">
        <v>142</v>
      </c>
      <c r="B162" s="31" t="s">
        <v>457</v>
      </c>
      <c r="C162" s="31" t="s">
        <v>474</v>
      </c>
      <c r="D162" s="31"/>
      <c r="E162" s="32"/>
      <c r="F162" s="13">
        <f t="shared" ref="F162:L162" si="68">SUM(F163+F173+F189)</f>
        <v>72769.8</v>
      </c>
      <c r="G162" s="13">
        <f t="shared" si="68"/>
        <v>0</v>
      </c>
      <c r="H162" s="13">
        <f t="shared" si="68"/>
        <v>72769.8</v>
      </c>
      <c r="I162" s="13">
        <f t="shared" si="68"/>
        <v>11.1</v>
      </c>
      <c r="J162" s="13">
        <f t="shared" si="68"/>
        <v>80380.899999999994</v>
      </c>
      <c r="K162" s="13">
        <f t="shared" si="68"/>
        <v>10.7</v>
      </c>
      <c r="L162" s="13">
        <f t="shared" si="68"/>
        <v>84691.599999999991</v>
      </c>
    </row>
    <row r="163" spans="1:12">
      <c r="A163" s="30" t="s">
        <v>143</v>
      </c>
      <c r="B163" s="31" t="s">
        <v>457</v>
      </c>
      <c r="C163" s="31" t="s">
        <v>475</v>
      </c>
      <c r="D163" s="31"/>
      <c r="E163" s="32"/>
      <c r="F163" s="13">
        <f>SUM(F164)</f>
        <v>2004.1999999999998</v>
      </c>
      <c r="G163" s="13">
        <f t="shared" ref="G163:L163" si="69">SUM(G164)</f>
        <v>0</v>
      </c>
      <c r="H163" s="13">
        <f t="shared" si="69"/>
        <v>2004.1999999999998</v>
      </c>
      <c r="I163" s="13">
        <f t="shared" si="69"/>
        <v>0</v>
      </c>
      <c r="J163" s="13">
        <f t="shared" si="69"/>
        <v>2004.1999999999998</v>
      </c>
      <c r="K163" s="13">
        <f t="shared" si="69"/>
        <v>0</v>
      </c>
      <c r="L163" s="13">
        <f t="shared" si="69"/>
        <v>2004.1999999999998</v>
      </c>
    </row>
    <row r="164" spans="1:12" ht="105">
      <c r="A164" s="30" t="s">
        <v>144</v>
      </c>
      <c r="B164" s="31" t="s">
        <v>457</v>
      </c>
      <c r="C164" s="31" t="s">
        <v>475</v>
      </c>
      <c r="D164" s="31" t="s">
        <v>145</v>
      </c>
      <c r="E164" s="32"/>
      <c r="F164" s="13">
        <f>SUM(F165+F169)</f>
        <v>2004.1999999999998</v>
      </c>
      <c r="G164" s="13">
        <f t="shared" ref="G164:L164" si="70">SUM(G165+G169)</f>
        <v>0</v>
      </c>
      <c r="H164" s="13">
        <f t="shared" si="70"/>
        <v>2004.1999999999998</v>
      </c>
      <c r="I164" s="13">
        <f t="shared" si="70"/>
        <v>0</v>
      </c>
      <c r="J164" s="13">
        <f t="shared" si="70"/>
        <v>2004.1999999999998</v>
      </c>
      <c r="K164" s="13">
        <f t="shared" si="70"/>
        <v>0</v>
      </c>
      <c r="L164" s="13">
        <f t="shared" si="70"/>
        <v>2004.1999999999998</v>
      </c>
    </row>
    <row r="165" spans="1:12" ht="60">
      <c r="A165" s="30" t="s">
        <v>146</v>
      </c>
      <c r="B165" s="31" t="s">
        <v>457</v>
      </c>
      <c r="C165" s="31" t="s">
        <v>475</v>
      </c>
      <c r="D165" s="31" t="s">
        <v>147</v>
      </c>
      <c r="E165" s="32"/>
      <c r="F165" s="13">
        <f>SUM(F166)</f>
        <v>262.10000000000002</v>
      </c>
      <c r="G165" s="13">
        <f t="shared" ref="G165:L167" si="71">SUM(G166)</f>
        <v>0</v>
      </c>
      <c r="H165" s="13">
        <f t="shared" si="71"/>
        <v>262.10000000000002</v>
      </c>
      <c r="I165" s="13">
        <f t="shared" si="71"/>
        <v>0</v>
      </c>
      <c r="J165" s="13">
        <f t="shared" si="71"/>
        <v>262.10000000000002</v>
      </c>
      <c r="K165" s="13">
        <f t="shared" si="71"/>
        <v>0</v>
      </c>
      <c r="L165" s="13">
        <f t="shared" si="71"/>
        <v>262.10000000000002</v>
      </c>
    </row>
    <row r="166" spans="1:12" ht="75">
      <c r="A166" s="30" t="s">
        <v>148</v>
      </c>
      <c r="B166" s="31" t="s">
        <v>457</v>
      </c>
      <c r="C166" s="31" t="s">
        <v>475</v>
      </c>
      <c r="D166" s="31" t="s">
        <v>149</v>
      </c>
      <c r="E166" s="32"/>
      <c r="F166" s="13">
        <f>SUM(F167)</f>
        <v>262.10000000000002</v>
      </c>
      <c r="G166" s="13">
        <f t="shared" si="71"/>
        <v>0</v>
      </c>
      <c r="H166" s="13">
        <f t="shared" si="71"/>
        <v>262.10000000000002</v>
      </c>
      <c r="I166" s="13">
        <f t="shared" si="71"/>
        <v>0</v>
      </c>
      <c r="J166" s="13">
        <f t="shared" si="71"/>
        <v>262.10000000000002</v>
      </c>
      <c r="K166" s="13">
        <f t="shared" si="71"/>
        <v>0</v>
      </c>
      <c r="L166" s="13">
        <f t="shared" si="71"/>
        <v>262.10000000000002</v>
      </c>
    </row>
    <row r="167" spans="1:12" ht="75">
      <c r="A167" s="33" t="s">
        <v>150</v>
      </c>
      <c r="B167" s="31" t="s">
        <v>457</v>
      </c>
      <c r="C167" s="31" t="s">
        <v>475</v>
      </c>
      <c r="D167" s="31" t="s">
        <v>151</v>
      </c>
      <c r="E167" s="32"/>
      <c r="F167" s="13">
        <f>SUM(F168)</f>
        <v>262.10000000000002</v>
      </c>
      <c r="G167" s="13">
        <f t="shared" si="71"/>
        <v>0</v>
      </c>
      <c r="H167" s="13">
        <f t="shared" si="71"/>
        <v>262.10000000000002</v>
      </c>
      <c r="I167" s="13">
        <f t="shared" si="71"/>
        <v>0</v>
      </c>
      <c r="J167" s="13">
        <f t="shared" si="71"/>
        <v>262.10000000000002</v>
      </c>
      <c r="K167" s="13">
        <f t="shared" si="71"/>
        <v>0</v>
      </c>
      <c r="L167" s="13">
        <f t="shared" si="71"/>
        <v>262.10000000000002</v>
      </c>
    </row>
    <row r="168" spans="1:12" ht="45">
      <c r="A168" s="17" t="s">
        <v>23</v>
      </c>
      <c r="B168" s="31" t="s">
        <v>457</v>
      </c>
      <c r="C168" s="31" t="s">
        <v>475</v>
      </c>
      <c r="D168" s="31" t="s">
        <v>151</v>
      </c>
      <c r="E168" s="32">
        <v>200</v>
      </c>
      <c r="F168" s="13">
        <v>262.10000000000002</v>
      </c>
      <c r="G168" s="13"/>
      <c r="H168" s="13">
        <v>262.10000000000002</v>
      </c>
      <c r="J168" s="13">
        <v>262.10000000000002</v>
      </c>
      <c r="L168" s="13">
        <v>262.10000000000002</v>
      </c>
    </row>
    <row r="169" spans="1:12" ht="45">
      <c r="A169" s="33" t="s">
        <v>152</v>
      </c>
      <c r="B169" s="31" t="s">
        <v>457</v>
      </c>
      <c r="C169" s="31" t="s">
        <v>475</v>
      </c>
      <c r="D169" s="31" t="s">
        <v>153</v>
      </c>
      <c r="E169" s="32"/>
      <c r="F169" s="13">
        <f>SUM(F170)</f>
        <v>1742.1</v>
      </c>
      <c r="G169" s="13">
        <f t="shared" ref="G169:L171" si="72">SUM(G170)</f>
        <v>0</v>
      </c>
      <c r="H169" s="13">
        <f t="shared" si="72"/>
        <v>1742.1</v>
      </c>
      <c r="I169" s="13">
        <f t="shared" si="72"/>
        <v>0</v>
      </c>
      <c r="J169" s="13">
        <f t="shared" si="72"/>
        <v>1742.1</v>
      </c>
      <c r="K169" s="13">
        <f t="shared" si="72"/>
        <v>0</v>
      </c>
      <c r="L169" s="13">
        <f t="shared" si="72"/>
        <v>1742.1</v>
      </c>
    </row>
    <row r="170" spans="1:12" ht="60">
      <c r="A170" s="33" t="s">
        <v>154</v>
      </c>
      <c r="B170" s="31" t="s">
        <v>457</v>
      </c>
      <c r="C170" s="31" t="s">
        <v>475</v>
      </c>
      <c r="D170" s="31" t="s">
        <v>155</v>
      </c>
      <c r="E170" s="32"/>
      <c r="F170" s="13">
        <f>SUM(F171)</f>
        <v>1742.1</v>
      </c>
      <c r="G170" s="13">
        <f t="shared" si="72"/>
        <v>0</v>
      </c>
      <c r="H170" s="13">
        <f t="shared" si="72"/>
        <v>1742.1</v>
      </c>
      <c r="I170" s="13">
        <f t="shared" si="72"/>
        <v>0</v>
      </c>
      <c r="J170" s="13">
        <f t="shared" si="72"/>
        <v>1742.1</v>
      </c>
      <c r="K170" s="13">
        <f t="shared" si="72"/>
        <v>0</v>
      </c>
      <c r="L170" s="13">
        <f t="shared" si="72"/>
        <v>1742.1</v>
      </c>
    </row>
    <row r="171" spans="1:12" ht="30">
      <c r="A171" s="33" t="s">
        <v>156</v>
      </c>
      <c r="B171" s="31" t="s">
        <v>457</v>
      </c>
      <c r="C171" s="31" t="s">
        <v>475</v>
      </c>
      <c r="D171" s="31" t="s">
        <v>157</v>
      </c>
      <c r="E171" s="32"/>
      <c r="F171" s="13">
        <f>SUM(F172)</f>
        <v>1742.1</v>
      </c>
      <c r="G171" s="13">
        <f t="shared" si="72"/>
        <v>0</v>
      </c>
      <c r="H171" s="13">
        <f t="shared" si="72"/>
        <v>1742.1</v>
      </c>
      <c r="I171" s="13">
        <f t="shared" si="72"/>
        <v>0</v>
      </c>
      <c r="J171" s="13">
        <f t="shared" si="72"/>
        <v>1742.1</v>
      </c>
      <c r="K171" s="13">
        <f t="shared" si="72"/>
        <v>0</v>
      </c>
      <c r="L171" s="13">
        <f t="shared" si="72"/>
        <v>1742.1</v>
      </c>
    </row>
    <row r="172" spans="1:12" ht="45">
      <c r="A172" s="17" t="s">
        <v>23</v>
      </c>
      <c r="B172" s="31" t="s">
        <v>457</v>
      </c>
      <c r="C172" s="31" t="s">
        <v>475</v>
      </c>
      <c r="D172" s="31" t="s">
        <v>157</v>
      </c>
      <c r="E172" s="32">
        <v>200</v>
      </c>
      <c r="F172" s="13">
        <v>1742.1</v>
      </c>
      <c r="G172" s="13"/>
      <c r="H172" s="13">
        <v>1742.1</v>
      </c>
      <c r="J172" s="13">
        <v>1742.1</v>
      </c>
      <c r="L172" s="13">
        <v>1742.1</v>
      </c>
    </row>
    <row r="173" spans="1:12">
      <c r="A173" s="30" t="s">
        <v>167</v>
      </c>
      <c r="B173" s="31" t="s">
        <v>457</v>
      </c>
      <c r="C173" s="31" t="s">
        <v>476</v>
      </c>
      <c r="D173" s="31"/>
      <c r="E173" s="32"/>
      <c r="F173" s="13">
        <f>SUM(F174)</f>
        <v>200</v>
      </c>
      <c r="G173" s="13">
        <f t="shared" ref="G173:L175" si="73">SUM(G174)</f>
        <v>0</v>
      </c>
      <c r="H173" s="13">
        <f t="shared" si="73"/>
        <v>200</v>
      </c>
      <c r="I173" s="13">
        <f t="shared" si="73"/>
        <v>0</v>
      </c>
      <c r="J173" s="13">
        <f t="shared" si="73"/>
        <v>7800</v>
      </c>
      <c r="K173" s="13">
        <f t="shared" si="73"/>
        <v>0</v>
      </c>
      <c r="L173" s="13">
        <f t="shared" si="73"/>
        <v>12100</v>
      </c>
    </row>
    <row r="174" spans="1:12" ht="105">
      <c r="A174" s="34" t="s">
        <v>168</v>
      </c>
      <c r="B174" s="31" t="s">
        <v>457</v>
      </c>
      <c r="C174" s="31" t="s">
        <v>476</v>
      </c>
      <c r="D174" s="31" t="s">
        <v>145</v>
      </c>
      <c r="E174" s="32"/>
      <c r="F174" s="13">
        <f>SUM(F175)</f>
        <v>200</v>
      </c>
      <c r="G174" s="13">
        <f t="shared" si="73"/>
        <v>0</v>
      </c>
      <c r="H174" s="13">
        <f t="shared" si="73"/>
        <v>200</v>
      </c>
      <c r="I174" s="13">
        <f t="shared" si="73"/>
        <v>0</v>
      </c>
      <c r="J174" s="13">
        <f t="shared" si="73"/>
        <v>7800</v>
      </c>
      <c r="K174" s="13">
        <f t="shared" si="73"/>
        <v>0</v>
      </c>
      <c r="L174" s="13">
        <f t="shared" si="73"/>
        <v>12100</v>
      </c>
    </row>
    <row r="175" spans="1:12" ht="60">
      <c r="A175" s="34" t="s">
        <v>146</v>
      </c>
      <c r="B175" s="31" t="s">
        <v>457</v>
      </c>
      <c r="C175" s="31" t="s">
        <v>476</v>
      </c>
      <c r="D175" s="31" t="s">
        <v>147</v>
      </c>
      <c r="E175" s="32"/>
      <c r="F175" s="13">
        <f>SUM(F176)</f>
        <v>200</v>
      </c>
      <c r="G175" s="13">
        <f t="shared" si="73"/>
        <v>0</v>
      </c>
      <c r="H175" s="13">
        <f t="shared" si="73"/>
        <v>200</v>
      </c>
      <c r="I175" s="13">
        <f t="shared" si="73"/>
        <v>0</v>
      </c>
      <c r="J175" s="13">
        <f t="shared" si="73"/>
        <v>7800</v>
      </c>
      <c r="K175" s="13">
        <f t="shared" si="73"/>
        <v>0</v>
      </c>
      <c r="L175" s="13">
        <f t="shared" si="73"/>
        <v>12100</v>
      </c>
    </row>
    <row r="176" spans="1:12" ht="60">
      <c r="A176" s="34" t="s">
        <v>169</v>
      </c>
      <c r="B176" s="31" t="s">
        <v>457</v>
      </c>
      <c r="C176" s="31" t="s">
        <v>476</v>
      </c>
      <c r="D176" s="31" t="s">
        <v>170</v>
      </c>
      <c r="E176" s="32"/>
      <c r="F176" s="13">
        <f>SUM(F177+F179+F181+F183+F185+F187)</f>
        <v>200</v>
      </c>
      <c r="G176" s="13">
        <f t="shared" ref="G176:L176" si="74">SUM(G177+G179+G181+G183+G185+G187)</f>
        <v>0</v>
      </c>
      <c r="H176" s="13">
        <f t="shared" si="74"/>
        <v>200</v>
      </c>
      <c r="I176" s="13">
        <f t="shared" si="74"/>
        <v>0</v>
      </c>
      <c r="J176" s="13">
        <f t="shared" si="74"/>
        <v>7800</v>
      </c>
      <c r="K176" s="13">
        <f t="shared" si="74"/>
        <v>0</v>
      </c>
      <c r="L176" s="13">
        <f t="shared" si="74"/>
        <v>12100</v>
      </c>
    </row>
    <row r="177" spans="1:12" ht="75">
      <c r="A177" s="33" t="s">
        <v>520</v>
      </c>
      <c r="B177" s="31" t="s">
        <v>457</v>
      </c>
      <c r="C177" s="31" t="s">
        <v>476</v>
      </c>
      <c r="D177" s="31" t="s">
        <v>521</v>
      </c>
      <c r="E177" s="32"/>
      <c r="F177" s="13">
        <f>SUM(F178)</f>
        <v>100</v>
      </c>
      <c r="G177" s="13">
        <f t="shared" ref="G177:L177" si="75">SUM(G178)</f>
        <v>0</v>
      </c>
      <c r="H177" s="13">
        <f t="shared" si="75"/>
        <v>100</v>
      </c>
      <c r="I177" s="13">
        <f t="shared" si="75"/>
        <v>0</v>
      </c>
      <c r="J177" s="13">
        <f t="shared" si="75"/>
        <v>0</v>
      </c>
      <c r="K177" s="13">
        <f t="shared" si="75"/>
        <v>0</v>
      </c>
      <c r="L177" s="13">
        <f t="shared" si="75"/>
        <v>0</v>
      </c>
    </row>
    <row r="178" spans="1:12" ht="60">
      <c r="A178" s="33" t="s">
        <v>57</v>
      </c>
      <c r="B178" s="31" t="s">
        <v>457</v>
      </c>
      <c r="C178" s="31" t="s">
        <v>476</v>
      </c>
      <c r="D178" s="31" t="s">
        <v>521</v>
      </c>
      <c r="E178" s="32">
        <v>400</v>
      </c>
      <c r="F178" s="13">
        <v>100</v>
      </c>
      <c r="G178" s="13"/>
      <c r="H178" s="13">
        <v>100</v>
      </c>
    </row>
    <row r="179" spans="1:12" ht="45">
      <c r="A179" s="30" t="s">
        <v>531</v>
      </c>
      <c r="B179" s="31" t="s">
        <v>457</v>
      </c>
      <c r="C179" s="31" t="s">
        <v>476</v>
      </c>
      <c r="D179" s="31" t="s">
        <v>532</v>
      </c>
      <c r="E179" s="32"/>
      <c r="F179" s="13">
        <f>SUM(F180)</f>
        <v>0</v>
      </c>
      <c r="G179" s="13">
        <f t="shared" ref="G179:L179" si="76">SUM(G180)</f>
        <v>0</v>
      </c>
      <c r="H179" s="13">
        <f t="shared" si="76"/>
        <v>0</v>
      </c>
      <c r="I179" s="13">
        <f t="shared" si="76"/>
        <v>0</v>
      </c>
      <c r="J179" s="13">
        <f t="shared" si="76"/>
        <v>7000</v>
      </c>
      <c r="K179" s="13">
        <f t="shared" si="76"/>
        <v>0</v>
      </c>
      <c r="L179" s="13">
        <f t="shared" si="76"/>
        <v>7000</v>
      </c>
    </row>
    <row r="180" spans="1:12" ht="60">
      <c r="A180" s="33" t="s">
        <v>57</v>
      </c>
      <c r="B180" s="31" t="s">
        <v>457</v>
      </c>
      <c r="C180" s="31" t="s">
        <v>476</v>
      </c>
      <c r="D180" s="31" t="s">
        <v>532</v>
      </c>
      <c r="E180" s="32">
        <v>400</v>
      </c>
      <c r="F180" s="13"/>
      <c r="G180" s="13"/>
      <c r="H180" s="13"/>
      <c r="J180" s="13">
        <v>7000</v>
      </c>
      <c r="L180" s="13">
        <v>7000</v>
      </c>
    </row>
    <row r="181" spans="1:12" ht="60">
      <c r="A181" s="33" t="s">
        <v>534</v>
      </c>
      <c r="B181" s="31" t="s">
        <v>457</v>
      </c>
      <c r="C181" s="31" t="s">
        <v>476</v>
      </c>
      <c r="D181" s="31" t="s">
        <v>533</v>
      </c>
      <c r="E181" s="32"/>
      <c r="F181" s="13">
        <f>SUM(F182)</f>
        <v>0</v>
      </c>
      <c r="G181" s="13">
        <f t="shared" ref="G181:L181" si="77">SUM(G182)</f>
        <v>0</v>
      </c>
      <c r="H181" s="13">
        <f t="shared" si="77"/>
        <v>0</v>
      </c>
      <c r="I181" s="13">
        <f t="shared" si="77"/>
        <v>0</v>
      </c>
      <c r="J181" s="13">
        <f t="shared" si="77"/>
        <v>100</v>
      </c>
      <c r="K181" s="13">
        <f t="shared" si="77"/>
        <v>0</v>
      </c>
      <c r="L181" s="13">
        <f t="shared" si="77"/>
        <v>0</v>
      </c>
    </row>
    <row r="182" spans="1:12" ht="60">
      <c r="A182" s="33" t="s">
        <v>57</v>
      </c>
      <c r="B182" s="31" t="s">
        <v>457</v>
      </c>
      <c r="C182" s="31" t="s">
        <v>476</v>
      </c>
      <c r="D182" s="31" t="s">
        <v>533</v>
      </c>
      <c r="E182" s="32">
        <v>400</v>
      </c>
      <c r="F182" s="13"/>
      <c r="G182" s="13"/>
      <c r="H182" s="13"/>
      <c r="J182" s="13">
        <v>100</v>
      </c>
    </row>
    <row r="183" spans="1:12" ht="105">
      <c r="A183" s="33" t="s">
        <v>477</v>
      </c>
      <c r="B183" s="31" t="s">
        <v>457</v>
      </c>
      <c r="C183" s="31" t="s">
        <v>476</v>
      </c>
      <c r="D183" s="31" t="s">
        <v>478</v>
      </c>
      <c r="E183" s="32"/>
      <c r="F183" s="13">
        <f>SUM(F184)</f>
        <v>100</v>
      </c>
      <c r="G183" s="13">
        <f t="shared" ref="G183:L183" si="78">SUM(G184)</f>
        <v>0</v>
      </c>
      <c r="H183" s="13">
        <f t="shared" si="78"/>
        <v>100</v>
      </c>
      <c r="I183" s="13">
        <f t="shared" si="78"/>
        <v>0</v>
      </c>
      <c r="J183" s="13">
        <f t="shared" si="78"/>
        <v>100</v>
      </c>
      <c r="K183" s="13">
        <f t="shared" si="78"/>
        <v>0</v>
      </c>
      <c r="L183" s="13">
        <f t="shared" si="78"/>
        <v>100</v>
      </c>
    </row>
    <row r="184" spans="1:12" ht="60">
      <c r="A184" s="33" t="s">
        <v>57</v>
      </c>
      <c r="B184" s="31" t="s">
        <v>457</v>
      </c>
      <c r="C184" s="31" t="s">
        <v>476</v>
      </c>
      <c r="D184" s="31" t="s">
        <v>478</v>
      </c>
      <c r="E184" s="32">
        <v>400</v>
      </c>
      <c r="F184" s="13">
        <v>100</v>
      </c>
      <c r="G184" s="13"/>
      <c r="H184" s="13">
        <v>100</v>
      </c>
      <c r="J184" s="13">
        <v>100</v>
      </c>
      <c r="L184" s="13">
        <v>100</v>
      </c>
    </row>
    <row r="185" spans="1:12" ht="60">
      <c r="A185" s="33" t="s">
        <v>57</v>
      </c>
      <c r="B185" s="31" t="s">
        <v>457</v>
      </c>
      <c r="C185" s="31" t="s">
        <v>476</v>
      </c>
      <c r="D185" s="31" t="s">
        <v>537</v>
      </c>
      <c r="E185" s="32"/>
      <c r="F185" s="13">
        <f>SUM(F186)</f>
        <v>0</v>
      </c>
      <c r="G185" s="13">
        <f t="shared" ref="G185:L185" si="79">SUM(G186)</f>
        <v>0</v>
      </c>
      <c r="H185" s="13">
        <f t="shared" si="79"/>
        <v>0</v>
      </c>
      <c r="I185" s="13">
        <f t="shared" si="79"/>
        <v>0</v>
      </c>
      <c r="J185" s="13">
        <f t="shared" si="79"/>
        <v>500</v>
      </c>
      <c r="K185" s="13">
        <f t="shared" si="79"/>
        <v>0</v>
      </c>
      <c r="L185" s="13">
        <f t="shared" si="79"/>
        <v>5000</v>
      </c>
    </row>
    <row r="186" spans="1:12" ht="60">
      <c r="A186" s="33" t="s">
        <v>57</v>
      </c>
      <c r="B186" s="31" t="s">
        <v>457</v>
      </c>
      <c r="C186" s="31" t="s">
        <v>476</v>
      </c>
      <c r="D186" s="31" t="s">
        <v>537</v>
      </c>
      <c r="E186" s="32">
        <v>400</v>
      </c>
      <c r="F186" s="13"/>
      <c r="G186" s="13"/>
      <c r="H186" s="13"/>
      <c r="J186" s="13">
        <v>500</v>
      </c>
      <c r="L186" s="13">
        <v>5000</v>
      </c>
    </row>
    <row r="187" spans="1:12" ht="60">
      <c r="A187" s="33" t="s">
        <v>535</v>
      </c>
      <c r="B187" s="31" t="s">
        <v>457</v>
      </c>
      <c r="C187" s="31" t="s">
        <v>476</v>
      </c>
      <c r="D187" s="31" t="s">
        <v>536</v>
      </c>
      <c r="E187" s="32"/>
      <c r="F187" s="13">
        <f>SUM(F188)</f>
        <v>0</v>
      </c>
      <c r="G187" s="13">
        <f t="shared" ref="G187:L187" si="80">SUM(G188)</f>
        <v>0</v>
      </c>
      <c r="H187" s="13">
        <f t="shared" si="80"/>
        <v>0</v>
      </c>
      <c r="I187" s="13">
        <f t="shared" si="80"/>
        <v>0</v>
      </c>
      <c r="J187" s="13">
        <f t="shared" si="80"/>
        <v>100</v>
      </c>
      <c r="K187" s="13">
        <f t="shared" si="80"/>
        <v>0</v>
      </c>
      <c r="L187" s="13">
        <f t="shared" si="80"/>
        <v>0</v>
      </c>
    </row>
    <row r="188" spans="1:12" ht="60">
      <c r="A188" s="33" t="s">
        <v>57</v>
      </c>
      <c r="B188" s="31" t="s">
        <v>457</v>
      </c>
      <c r="C188" s="31" t="s">
        <v>476</v>
      </c>
      <c r="D188" s="31" t="s">
        <v>536</v>
      </c>
      <c r="E188" s="32">
        <v>400</v>
      </c>
      <c r="F188" s="13"/>
      <c r="G188" s="13"/>
      <c r="H188" s="13"/>
      <c r="J188" s="13">
        <v>100</v>
      </c>
    </row>
    <row r="189" spans="1:12" ht="30">
      <c r="A189" s="30" t="s">
        <v>171</v>
      </c>
      <c r="B189" s="31" t="s">
        <v>457</v>
      </c>
      <c r="C189" s="31" t="s">
        <v>479</v>
      </c>
      <c r="D189" s="31"/>
      <c r="E189" s="32"/>
      <c r="F189" s="13">
        <f>SUM(F190)</f>
        <v>70565.600000000006</v>
      </c>
      <c r="G189" s="13">
        <f t="shared" ref="G189:L191" si="81">SUM(G190)</f>
        <v>0</v>
      </c>
      <c r="H189" s="13">
        <f t="shared" si="81"/>
        <v>70565.600000000006</v>
      </c>
      <c r="I189" s="13">
        <f t="shared" si="81"/>
        <v>11.1</v>
      </c>
      <c r="J189" s="13">
        <f t="shared" si="81"/>
        <v>70576.7</v>
      </c>
      <c r="K189" s="13">
        <f t="shared" si="81"/>
        <v>10.7</v>
      </c>
      <c r="L189" s="13">
        <f t="shared" si="81"/>
        <v>70587.399999999994</v>
      </c>
    </row>
    <row r="190" spans="1:12" ht="90">
      <c r="A190" s="30" t="s">
        <v>172</v>
      </c>
      <c r="B190" s="31" t="s">
        <v>457</v>
      </c>
      <c r="C190" s="31" t="s">
        <v>479</v>
      </c>
      <c r="D190" s="31" t="s">
        <v>109</v>
      </c>
      <c r="E190" s="32"/>
      <c r="F190" s="13">
        <f>SUM(F191)</f>
        <v>70565.600000000006</v>
      </c>
      <c r="G190" s="13">
        <f t="shared" si="81"/>
        <v>0</v>
      </c>
      <c r="H190" s="13">
        <f t="shared" si="81"/>
        <v>70565.600000000006</v>
      </c>
      <c r="I190" s="13">
        <f t="shared" si="81"/>
        <v>11.1</v>
      </c>
      <c r="J190" s="13">
        <f t="shared" si="81"/>
        <v>70576.7</v>
      </c>
      <c r="K190" s="13">
        <f t="shared" si="81"/>
        <v>10.7</v>
      </c>
      <c r="L190" s="13">
        <f t="shared" si="81"/>
        <v>70587.399999999994</v>
      </c>
    </row>
    <row r="191" spans="1:12" ht="75">
      <c r="A191" s="30" t="s">
        <v>173</v>
      </c>
      <c r="B191" s="31" t="s">
        <v>457</v>
      </c>
      <c r="C191" s="31" t="s">
        <v>479</v>
      </c>
      <c r="D191" s="31" t="s">
        <v>174</v>
      </c>
      <c r="E191" s="32"/>
      <c r="F191" s="13">
        <f>SUM(F192)</f>
        <v>70565.600000000006</v>
      </c>
      <c r="G191" s="13">
        <f t="shared" si="81"/>
        <v>0</v>
      </c>
      <c r="H191" s="13">
        <f t="shared" si="81"/>
        <v>70565.600000000006</v>
      </c>
      <c r="I191" s="13">
        <f t="shared" si="81"/>
        <v>11.1</v>
      </c>
      <c r="J191" s="13">
        <f t="shared" si="81"/>
        <v>70576.7</v>
      </c>
      <c r="K191" s="13">
        <f t="shared" si="81"/>
        <v>10.7</v>
      </c>
      <c r="L191" s="13">
        <f t="shared" si="81"/>
        <v>70587.399999999994</v>
      </c>
    </row>
    <row r="192" spans="1:12" ht="60">
      <c r="A192" s="33" t="s">
        <v>64</v>
      </c>
      <c r="B192" s="31" t="s">
        <v>457</v>
      </c>
      <c r="C192" s="31" t="s">
        <v>479</v>
      </c>
      <c r="D192" s="31" t="s">
        <v>175</v>
      </c>
      <c r="E192" s="32"/>
      <c r="F192" s="13">
        <f>SUM(F193:F195)</f>
        <v>70565.600000000006</v>
      </c>
      <c r="G192" s="13">
        <f t="shared" ref="G192:L192" si="82">SUM(G193:G195)</f>
        <v>0</v>
      </c>
      <c r="H192" s="13">
        <f t="shared" si="82"/>
        <v>70565.600000000006</v>
      </c>
      <c r="I192" s="13">
        <f t="shared" si="82"/>
        <v>11.1</v>
      </c>
      <c r="J192" s="13">
        <f t="shared" si="82"/>
        <v>70576.7</v>
      </c>
      <c r="K192" s="13">
        <f t="shared" si="82"/>
        <v>10.7</v>
      </c>
      <c r="L192" s="13">
        <f t="shared" si="82"/>
        <v>70587.399999999994</v>
      </c>
    </row>
    <row r="193" spans="1:12" ht="90">
      <c r="A193" s="33" t="s">
        <v>16</v>
      </c>
      <c r="B193" s="31" t="s">
        <v>457</v>
      </c>
      <c r="C193" s="31" t="s">
        <v>479</v>
      </c>
      <c r="D193" s="31" t="s">
        <v>175</v>
      </c>
      <c r="E193" s="32">
        <v>100</v>
      </c>
      <c r="F193" s="13">
        <v>34719</v>
      </c>
      <c r="G193" s="13"/>
      <c r="H193" s="13">
        <v>34719</v>
      </c>
      <c r="J193" s="13">
        <v>34719</v>
      </c>
      <c r="L193" s="13">
        <v>34719</v>
      </c>
    </row>
    <row r="194" spans="1:12" ht="45">
      <c r="A194" s="17" t="s">
        <v>23</v>
      </c>
      <c r="B194" s="31" t="s">
        <v>457</v>
      </c>
      <c r="C194" s="31" t="s">
        <v>479</v>
      </c>
      <c r="D194" s="31" t="s">
        <v>175</v>
      </c>
      <c r="E194" s="32">
        <v>200</v>
      </c>
      <c r="F194" s="13">
        <v>2228.6</v>
      </c>
      <c r="G194" s="13"/>
      <c r="H194" s="13">
        <v>2228.6</v>
      </c>
      <c r="I194" s="13">
        <v>11.1</v>
      </c>
      <c r="J194" s="13">
        <v>2239.6999999999998</v>
      </c>
      <c r="K194" s="13">
        <v>10.7</v>
      </c>
      <c r="L194" s="13">
        <v>2250.4</v>
      </c>
    </row>
    <row r="195" spans="1:12">
      <c r="A195" s="23" t="s">
        <v>24</v>
      </c>
      <c r="B195" s="31" t="s">
        <v>457</v>
      </c>
      <c r="C195" s="31" t="s">
        <v>479</v>
      </c>
      <c r="D195" s="31" t="s">
        <v>175</v>
      </c>
      <c r="E195" s="32">
        <v>800</v>
      </c>
      <c r="F195" s="13">
        <v>33618</v>
      </c>
      <c r="G195" s="13"/>
      <c r="H195" s="13">
        <v>33618</v>
      </c>
      <c r="J195" s="13">
        <v>33618</v>
      </c>
      <c r="L195" s="13">
        <v>33618</v>
      </c>
    </row>
    <row r="196" spans="1:12">
      <c r="A196" s="23" t="s">
        <v>176</v>
      </c>
      <c r="B196" s="22" t="s">
        <v>457</v>
      </c>
      <c r="C196" s="10" t="s">
        <v>480</v>
      </c>
      <c r="D196" s="22"/>
      <c r="E196" s="9"/>
      <c r="F196" s="13">
        <f>SUM(F197)</f>
        <v>11391.800000000001</v>
      </c>
      <c r="G196" s="13">
        <f t="shared" ref="G196:L197" si="83">SUM(G197)</f>
        <v>0</v>
      </c>
      <c r="H196" s="13">
        <f t="shared" si="83"/>
        <v>11391.800000000001</v>
      </c>
      <c r="I196" s="13">
        <f t="shared" si="83"/>
        <v>2.5</v>
      </c>
      <c r="J196" s="13">
        <f t="shared" si="83"/>
        <v>11394.300000000001</v>
      </c>
      <c r="K196" s="13">
        <f t="shared" si="83"/>
        <v>2.5</v>
      </c>
      <c r="L196" s="13">
        <f t="shared" si="83"/>
        <v>11396.800000000001</v>
      </c>
    </row>
    <row r="197" spans="1:12">
      <c r="A197" s="17" t="s">
        <v>530</v>
      </c>
      <c r="B197" s="22" t="s">
        <v>457</v>
      </c>
      <c r="C197" s="10" t="s">
        <v>481</v>
      </c>
      <c r="D197" s="22"/>
      <c r="E197" s="10"/>
      <c r="F197" s="13">
        <f>SUM(F198)</f>
        <v>11391.800000000001</v>
      </c>
      <c r="G197" s="13">
        <f t="shared" si="83"/>
        <v>0</v>
      </c>
      <c r="H197" s="13">
        <f t="shared" si="83"/>
        <v>11391.800000000001</v>
      </c>
      <c r="I197" s="13">
        <f t="shared" si="83"/>
        <v>2.5</v>
      </c>
      <c r="J197" s="13">
        <f t="shared" si="83"/>
        <v>11394.300000000001</v>
      </c>
      <c r="K197" s="13">
        <f t="shared" si="83"/>
        <v>2.5</v>
      </c>
      <c r="L197" s="13">
        <f t="shared" si="83"/>
        <v>11396.800000000001</v>
      </c>
    </row>
    <row r="198" spans="1:12" ht="45">
      <c r="A198" s="17" t="s">
        <v>177</v>
      </c>
      <c r="B198" s="22" t="s">
        <v>457</v>
      </c>
      <c r="C198" s="10" t="s">
        <v>481</v>
      </c>
      <c r="D198" s="22" t="s">
        <v>178</v>
      </c>
      <c r="E198" s="10"/>
      <c r="F198" s="13">
        <f>SUM(F199+F204)</f>
        <v>11391.800000000001</v>
      </c>
      <c r="G198" s="13">
        <f t="shared" ref="G198:L198" si="84">SUM(G199+G204)</f>
        <v>0</v>
      </c>
      <c r="H198" s="13">
        <f t="shared" si="84"/>
        <v>11391.800000000001</v>
      </c>
      <c r="I198" s="13">
        <f t="shared" si="84"/>
        <v>2.5</v>
      </c>
      <c r="J198" s="13">
        <f t="shared" si="84"/>
        <v>11394.300000000001</v>
      </c>
      <c r="K198" s="13">
        <f t="shared" si="84"/>
        <v>2.5</v>
      </c>
      <c r="L198" s="13">
        <f t="shared" si="84"/>
        <v>11396.800000000001</v>
      </c>
    </row>
    <row r="199" spans="1:12" ht="45">
      <c r="A199" s="17" t="s">
        <v>179</v>
      </c>
      <c r="B199" s="22" t="s">
        <v>457</v>
      </c>
      <c r="C199" s="10" t="s">
        <v>481</v>
      </c>
      <c r="D199" s="22" t="s">
        <v>180</v>
      </c>
      <c r="E199" s="9"/>
      <c r="F199" s="13">
        <f>SUM(F200+F202)</f>
        <v>1632.1</v>
      </c>
      <c r="G199" s="13">
        <f t="shared" ref="G199:L199" si="85">SUM(G200+G202)</f>
        <v>0</v>
      </c>
      <c r="H199" s="13">
        <f t="shared" si="85"/>
        <v>1632.1</v>
      </c>
      <c r="I199" s="13">
        <f t="shared" si="85"/>
        <v>0</v>
      </c>
      <c r="J199" s="13">
        <f t="shared" si="85"/>
        <v>1632.1</v>
      </c>
      <c r="K199" s="13">
        <f t="shared" si="85"/>
        <v>0</v>
      </c>
      <c r="L199" s="13">
        <f t="shared" si="85"/>
        <v>1632.1</v>
      </c>
    </row>
    <row r="200" spans="1:12" ht="30">
      <c r="A200" s="17" t="s">
        <v>181</v>
      </c>
      <c r="B200" s="22" t="s">
        <v>457</v>
      </c>
      <c r="C200" s="10" t="s">
        <v>481</v>
      </c>
      <c r="D200" s="22" t="s">
        <v>182</v>
      </c>
      <c r="E200" s="9"/>
      <c r="F200" s="13">
        <f>SUM(F201)</f>
        <v>1459.6</v>
      </c>
      <c r="G200" s="13"/>
      <c r="H200" s="13">
        <f>SUM(F200:G200)</f>
        <v>1459.6</v>
      </c>
      <c r="J200" s="13">
        <f>SUM(H200:I200)</f>
        <v>1459.6</v>
      </c>
      <c r="L200" s="13">
        <f>SUM(J200:K200)</f>
        <v>1459.6</v>
      </c>
    </row>
    <row r="201" spans="1:12" ht="45">
      <c r="A201" s="17" t="s">
        <v>23</v>
      </c>
      <c r="B201" s="22" t="s">
        <v>457</v>
      </c>
      <c r="C201" s="10" t="s">
        <v>481</v>
      </c>
      <c r="D201" s="22" t="s">
        <v>182</v>
      </c>
      <c r="E201" s="9">
        <v>200</v>
      </c>
      <c r="F201" s="13">
        <v>1459.6</v>
      </c>
      <c r="G201" s="13"/>
      <c r="H201" s="13">
        <f t="shared" ref="H201:H206" si="86">SUM(F201:G201)</f>
        <v>1459.6</v>
      </c>
      <c r="J201" s="13">
        <f t="shared" ref="J201:J206" si="87">SUM(H201:I201)</f>
        <v>1459.6</v>
      </c>
      <c r="L201" s="13">
        <f t="shared" ref="L201:L206" si="88">SUM(J201:K201)</f>
        <v>1459.6</v>
      </c>
    </row>
    <row r="202" spans="1:12" ht="30">
      <c r="A202" s="34" t="s">
        <v>183</v>
      </c>
      <c r="B202" s="22" t="s">
        <v>457</v>
      </c>
      <c r="C202" s="10" t="s">
        <v>481</v>
      </c>
      <c r="D202" s="22" t="s">
        <v>184</v>
      </c>
      <c r="E202" s="9"/>
      <c r="F202" s="13">
        <v>172.5</v>
      </c>
      <c r="G202" s="13"/>
      <c r="H202" s="13">
        <f t="shared" si="86"/>
        <v>172.5</v>
      </c>
      <c r="J202" s="13">
        <f t="shared" si="87"/>
        <v>172.5</v>
      </c>
      <c r="L202" s="13">
        <f t="shared" si="88"/>
        <v>172.5</v>
      </c>
    </row>
    <row r="203" spans="1:12" ht="30">
      <c r="A203" s="17" t="s">
        <v>30</v>
      </c>
      <c r="B203" s="22" t="s">
        <v>457</v>
      </c>
      <c r="C203" s="10" t="s">
        <v>481</v>
      </c>
      <c r="D203" s="22" t="s">
        <v>184</v>
      </c>
      <c r="E203" s="9">
        <v>300</v>
      </c>
      <c r="F203" s="13">
        <v>172.5</v>
      </c>
      <c r="G203" s="13"/>
      <c r="H203" s="13">
        <f t="shared" si="86"/>
        <v>172.5</v>
      </c>
      <c r="J203" s="13">
        <f t="shared" si="87"/>
        <v>172.5</v>
      </c>
      <c r="L203" s="13">
        <f t="shared" si="88"/>
        <v>172.5</v>
      </c>
    </row>
    <row r="204" spans="1:12" ht="45">
      <c r="A204" s="17" t="s">
        <v>185</v>
      </c>
      <c r="B204" s="22" t="s">
        <v>457</v>
      </c>
      <c r="C204" s="10" t="s">
        <v>481</v>
      </c>
      <c r="D204" s="22" t="s">
        <v>186</v>
      </c>
      <c r="E204" s="9"/>
      <c r="F204" s="13">
        <v>9759.7000000000007</v>
      </c>
      <c r="G204" s="13"/>
      <c r="H204" s="13">
        <f t="shared" si="86"/>
        <v>9759.7000000000007</v>
      </c>
      <c r="I204" s="13">
        <v>2.5</v>
      </c>
      <c r="J204" s="13">
        <f t="shared" si="87"/>
        <v>9762.2000000000007</v>
      </c>
      <c r="K204" s="13">
        <v>2.5</v>
      </c>
      <c r="L204" s="13">
        <f t="shared" si="88"/>
        <v>9764.7000000000007</v>
      </c>
    </row>
    <row r="205" spans="1:12" ht="60">
      <c r="A205" s="17" t="s">
        <v>64</v>
      </c>
      <c r="B205" s="22" t="s">
        <v>457</v>
      </c>
      <c r="C205" s="10" t="s">
        <v>481</v>
      </c>
      <c r="D205" s="22" t="s">
        <v>187</v>
      </c>
      <c r="E205" s="9"/>
      <c r="F205" s="13">
        <v>9759.7000000000007</v>
      </c>
      <c r="G205" s="13"/>
      <c r="H205" s="13">
        <f t="shared" si="86"/>
        <v>9759.7000000000007</v>
      </c>
      <c r="I205" s="13">
        <v>2.5</v>
      </c>
      <c r="J205" s="13">
        <f t="shared" si="87"/>
        <v>9762.2000000000007</v>
      </c>
      <c r="K205" s="13">
        <v>2.5</v>
      </c>
      <c r="L205" s="13">
        <f t="shared" si="88"/>
        <v>9764.7000000000007</v>
      </c>
    </row>
    <row r="206" spans="1:12" ht="45">
      <c r="A206" s="17" t="s">
        <v>66</v>
      </c>
      <c r="B206" s="22" t="s">
        <v>457</v>
      </c>
      <c r="C206" s="10" t="s">
        <v>481</v>
      </c>
      <c r="D206" s="22" t="s">
        <v>187</v>
      </c>
      <c r="E206" s="9">
        <v>600</v>
      </c>
      <c r="F206" s="13">
        <v>9759.7000000000007</v>
      </c>
      <c r="G206" s="13"/>
      <c r="H206" s="13">
        <f t="shared" si="86"/>
        <v>9759.7000000000007</v>
      </c>
      <c r="I206" s="13">
        <v>2.5</v>
      </c>
      <c r="J206" s="13">
        <f t="shared" si="87"/>
        <v>9762.2000000000007</v>
      </c>
      <c r="K206" s="13">
        <v>2.5</v>
      </c>
      <c r="L206" s="13">
        <f t="shared" si="88"/>
        <v>9764.7000000000007</v>
      </c>
    </row>
    <row r="207" spans="1:12">
      <c r="A207" s="17" t="s">
        <v>31</v>
      </c>
      <c r="B207" s="22" t="s">
        <v>457</v>
      </c>
      <c r="C207" s="10" t="s">
        <v>453</v>
      </c>
      <c r="D207" s="22"/>
      <c r="E207" s="9"/>
      <c r="F207" s="13">
        <f>SUM(F208+F212)</f>
        <v>15441.3</v>
      </c>
      <c r="G207" s="13">
        <f t="shared" ref="G207:L207" si="89">SUM(G208+G212)</f>
        <v>0</v>
      </c>
      <c r="H207" s="13">
        <f t="shared" si="89"/>
        <v>15441.3</v>
      </c>
      <c r="I207" s="13">
        <f t="shared" si="89"/>
        <v>244.7</v>
      </c>
      <c r="J207" s="13">
        <f t="shared" si="89"/>
        <v>15686</v>
      </c>
      <c r="K207" s="13">
        <f t="shared" si="89"/>
        <v>175.4</v>
      </c>
      <c r="L207" s="13">
        <f t="shared" si="89"/>
        <v>15861.400000000001</v>
      </c>
    </row>
    <row r="208" spans="1:12">
      <c r="A208" s="17" t="s">
        <v>188</v>
      </c>
      <c r="B208" s="22" t="s">
        <v>457</v>
      </c>
      <c r="C208" s="10" t="s">
        <v>482</v>
      </c>
      <c r="D208" s="22"/>
      <c r="E208" s="9"/>
      <c r="F208" s="13">
        <v>8000</v>
      </c>
      <c r="G208" s="13"/>
      <c r="H208" s="13">
        <f>SUM(F208:G208)</f>
        <v>8000</v>
      </c>
      <c r="J208" s="13">
        <f>SUM(H208:I208)</f>
        <v>8000</v>
      </c>
      <c r="L208" s="13">
        <f>SUM(J208:K208)</f>
        <v>8000</v>
      </c>
    </row>
    <row r="209" spans="1:12">
      <c r="A209" s="17" t="s">
        <v>12</v>
      </c>
      <c r="B209" s="22" t="s">
        <v>457</v>
      </c>
      <c r="C209" s="10" t="s">
        <v>482</v>
      </c>
      <c r="D209" s="22" t="s">
        <v>13</v>
      </c>
      <c r="E209" s="9"/>
      <c r="F209" s="13">
        <v>8000</v>
      </c>
      <c r="G209" s="13"/>
      <c r="H209" s="13">
        <f t="shared" ref="H209:H211" si="90">SUM(F209:G209)</f>
        <v>8000</v>
      </c>
      <c r="J209" s="13">
        <f t="shared" ref="J209:J211" si="91">SUM(H209:I209)</f>
        <v>8000</v>
      </c>
      <c r="L209" s="13">
        <f t="shared" ref="L209:L211" si="92">SUM(J209:K209)</f>
        <v>8000</v>
      </c>
    </row>
    <row r="210" spans="1:12" ht="30">
      <c r="A210" s="17" t="s">
        <v>189</v>
      </c>
      <c r="B210" s="22" t="s">
        <v>457</v>
      </c>
      <c r="C210" s="10" t="s">
        <v>482</v>
      </c>
      <c r="D210" s="22" t="s">
        <v>190</v>
      </c>
      <c r="E210" s="9"/>
      <c r="F210" s="13">
        <v>8000</v>
      </c>
      <c r="G210" s="13"/>
      <c r="H210" s="13">
        <f t="shared" si="90"/>
        <v>8000</v>
      </c>
      <c r="J210" s="13">
        <f t="shared" si="91"/>
        <v>8000</v>
      </c>
      <c r="L210" s="13">
        <f t="shared" si="92"/>
        <v>8000</v>
      </c>
    </row>
    <row r="211" spans="1:12" ht="30">
      <c r="A211" s="17" t="s">
        <v>30</v>
      </c>
      <c r="B211" s="22" t="s">
        <v>457</v>
      </c>
      <c r="C211" s="10" t="s">
        <v>482</v>
      </c>
      <c r="D211" s="22" t="s">
        <v>190</v>
      </c>
      <c r="E211" s="9">
        <v>300</v>
      </c>
      <c r="F211" s="13">
        <v>8000</v>
      </c>
      <c r="G211" s="13"/>
      <c r="H211" s="13">
        <f t="shared" si="90"/>
        <v>8000</v>
      </c>
      <c r="J211" s="13">
        <f t="shared" si="91"/>
        <v>8000</v>
      </c>
      <c r="L211" s="13">
        <f t="shared" si="92"/>
        <v>8000</v>
      </c>
    </row>
    <row r="212" spans="1:12">
      <c r="A212" s="17" t="s">
        <v>32</v>
      </c>
      <c r="B212" s="22" t="s">
        <v>457</v>
      </c>
      <c r="C212" s="10" t="s">
        <v>454</v>
      </c>
      <c r="D212" s="22"/>
      <c r="E212" s="9"/>
      <c r="F212" s="13">
        <f>SUM(F213)</f>
        <v>7441.3</v>
      </c>
      <c r="G212" s="13">
        <f t="shared" ref="G212:L212" si="93">SUM(G213)</f>
        <v>0</v>
      </c>
      <c r="H212" s="13">
        <f t="shared" si="93"/>
        <v>7441.3</v>
      </c>
      <c r="I212" s="13">
        <f t="shared" si="93"/>
        <v>244.7</v>
      </c>
      <c r="J212" s="13">
        <f t="shared" si="93"/>
        <v>7686</v>
      </c>
      <c r="K212" s="13">
        <f t="shared" si="93"/>
        <v>175.4</v>
      </c>
      <c r="L212" s="13">
        <f t="shared" si="93"/>
        <v>7861.4000000000005</v>
      </c>
    </row>
    <row r="213" spans="1:12">
      <c r="A213" s="17" t="s">
        <v>12</v>
      </c>
      <c r="B213" s="22" t="s">
        <v>457</v>
      </c>
      <c r="C213" s="10" t="s">
        <v>454</v>
      </c>
      <c r="D213" s="22" t="s">
        <v>13</v>
      </c>
      <c r="E213" s="9"/>
      <c r="F213" s="13">
        <f>SUM(F214+++F216+F218+F220)</f>
        <v>7441.3</v>
      </c>
      <c r="G213" s="13">
        <f t="shared" ref="G213:L213" si="94">SUM(G214+++G216+G218+G220)</f>
        <v>0</v>
      </c>
      <c r="H213" s="13">
        <f t="shared" si="94"/>
        <v>7441.3</v>
      </c>
      <c r="I213" s="13">
        <f t="shared" si="94"/>
        <v>244.7</v>
      </c>
      <c r="J213" s="13">
        <f t="shared" si="94"/>
        <v>7686</v>
      </c>
      <c r="K213" s="13">
        <f t="shared" si="94"/>
        <v>175.4</v>
      </c>
      <c r="L213" s="13">
        <f t="shared" si="94"/>
        <v>7861.4000000000005</v>
      </c>
    </row>
    <row r="214" spans="1:12" ht="45">
      <c r="A214" s="17" t="s">
        <v>191</v>
      </c>
      <c r="B214" s="22" t="s">
        <v>457</v>
      </c>
      <c r="C214" s="10" t="s">
        <v>454</v>
      </c>
      <c r="D214" s="22" t="s">
        <v>192</v>
      </c>
      <c r="E214" s="9"/>
      <c r="F214" s="13">
        <v>1576.4</v>
      </c>
      <c r="G214" s="13"/>
      <c r="H214" s="13">
        <f>SUM(F214:G214)</f>
        <v>1576.4</v>
      </c>
      <c r="I214" s="13">
        <v>244.7</v>
      </c>
      <c r="J214" s="13">
        <f>SUM(H214:I214)</f>
        <v>1821.1000000000001</v>
      </c>
      <c r="K214" s="13">
        <v>175.4</v>
      </c>
      <c r="L214" s="13">
        <f>SUM(J214:K214)</f>
        <v>1996.5000000000002</v>
      </c>
    </row>
    <row r="215" spans="1:12" ht="30">
      <c r="A215" s="17" t="s">
        <v>30</v>
      </c>
      <c r="B215" s="22" t="s">
        <v>457</v>
      </c>
      <c r="C215" s="10" t="s">
        <v>454</v>
      </c>
      <c r="D215" s="22" t="s">
        <v>192</v>
      </c>
      <c r="E215" s="9">
        <v>300</v>
      </c>
      <c r="F215" s="13">
        <v>1576.4</v>
      </c>
      <c r="G215" s="13"/>
      <c r="H215" s="13">
        <f t="shared" ref="H215:H221" si="95">SUM(F215:G215)</f>
        <v>1576.4</v>
      </c>
      <c r="I215" s="13">
        <v>244.7</v>
      </c>
      <c r="J215" s="13">
        <f t="shared" ref="J215:J221" si="96">SUM(H215:I215)</f>
        <v>1821.1000000000001</v>
      </c>
      <c r="K215" s="13">
        <v>175.4</v>
      </c>
      <c r="L215" s="13">
        <f t="shared" ref="L215:L221" si="97">SUM(J215:K215)</f>
        <v>1996.5000000000002</v>
      </c>
    </row>
    <row r="216" spans="1:12" ht="60">
      <c r="A216" s="17" t="s">
        <v>193</v>
      </c>
      <c r="B216" s="22" t="s">
        <v>457</v>
      </c>
      <c r="C216" s="10" t="s">
        <v>454</v>
      </c>
      <c r="D216" s="22" t="s">
        <v>194</v>
      </c>
      <c r="E216" s="9"/>
      <c r="F216" s="13">
        <v>3364.9</v>
      </c>
      <c r="G216" s="13"/>
      <c r="H216" s="13">
        <f t="shared" si="95"/>
        <v>3364.9</v>
      </c>
      <c r="J216" s="13">
        <f t="shared" si="96"/>
        <v>3364.9</v>
      </c>
      <c r="L216" s="13">
        <f t="shared" si="97"/>
        <v>3364.9</v>
      </c>
    </row>
    <row r="217" spans="1:12" ht="30">
      <c r="A217" s="17" t="s">
        <v>30</v>
      </c>
      <c r="B217" s="22" t="s">
        <v>457</v>
      </c>
      <c r="C217" s="10" t="s">
        <v>454</v>
      </c>
      <c r="D217" s="22" t="s">
        <v>194</v>
      </c>
      <c r="E217" s="9">
        <v>300</v>
      </c>
      <c r="F217" s="13">
        <v>3364.9</v>
      </c>
      <c r="G217" s="13"/>
      <c r="H217" s="13">
        <f t="shared" si="95"/>
        <v>3364.9</v>
      </c>
      <c r="J217" s="13">
        <f t="shared" si="96"/>
        <v>3364.9</v>
      </c>
      <c r="L217" s="13">
        <f t="shared" si="97"/>
        <v>3364.9</v>
      </c>
    </row>
    <row r="218" spans="1:12" ht="30">
      <c r="A218" s="17" t="s">
        <v>195</v>
      </c>
      <c r="B218" s="22" t="s">
        <v>457</v>
      </c>
      <c r="C218" s="10" t="s">
        <v>454</v>
      </c>
      <c r="D218" s="22" t="s">
        <v>196</v>
      </c>
      <c r="E218" s="9"/>
      <c r="F218" s="13">
        <v>1000</v>
      </c>
      <c r="G218" s="13"/>
      <c r="H218" s="13">
        <f t="shared" si="95"/>
        <v>1000</v>
      </c>
      <c r="J218" s="13">
        <f t="shared" si="96"/>
        <v>1000</v>
      </c>
      <c r="L218" s="13">
        <f t="shared" si="97"/>
        <v>1000</v>
      </c>
    </row>
    <row r="219" spans="1:12" ht="45">
      <c r="A219" s="17" t="s">
        <v>66</v>
      </c>
      <c r="B219" s="22" t="s">
        <v>457</v>
      </c>
      <c r="C219" s="10" t="s">
        <v>454</v>
      </c>
      <c r="D219" s="22" t="s">
        <v>196</v>
      </c>
      <c r="E219" s="9">
        <v>600</v>
      </c>
      <c r="F219" s="13">
        <v>1000</v>
      </c>
      <c r="G219" s="13"/>
      <c r="H219" s="13">
        <f t="shared" si="95"/>
        <v>1000</v>
      </c>
      <c r="J219" s="13">
        <f t="shared" si="96"/>
        <v>1000</v>
      </c>
      <c r="L219" s="13">
        <f t="shared" si="97"/>
        <v>1000</v>
      </c>
    </row>
    <row r="220" spans="1:12" ht="30">
      <c r="A220" s="17" t="s">
        <v>197</v>
      </c>
      <c r="B220" s="22" t="s">
        <v>457</v>
      </c>
      <c r="C220" s="10" t="s">
        <v>454</v>
      </c>
      <c r="D220" s="22" t="s">
        <v>198</v>
      </c>
      <c r="E220" s="9"/>
      <c r="F220" s="13">
        <v>1500</v>
      </c>
      <c r="G220" s="13"/>
      <c r="H220" s="13">
        <f t="shared" si="95"/>
        <v>1500</v>
      </c>
      <c r="J220" s="13">
        <f t="shared" si="96"/>
        <v>1500</v>
      </c>
      <c r="L220" s="13">
        <f t="shared" si="97"/>
        <v>1500</v>
      </c>
    </row>
    <row r="221" spans="1:12" ht="45">
      <c r="A221" s="17" t="s">
        <v>66</v>
      </c>
      <c r="B221" s="22" t="s">
        <v>457</v>
      </c>
      <c r="C221" s="10" t="s">
        <v>454</v>
      </c>
      <c r="D221" s="22" t="s">
        <v>198</v>
      </c>
      <c r="E221" s="9">
        <v>600</v>
      </c>
      <c r="F221" s="13">
        <v>1500</v>
      </c>
      <c r="G221" s="13"/>
      <c r="H221" s="13">
        <f t="shared" si="95"/>
        <v>1500</v>
      </c>
      <c r="J221" s="13">
        <f t="shared" si="96"/>
        <v>1500</v>
      </c>
      <c r="L221" s="13">
        <f t="shared" si="97"/>
        <v>1500</v>
      </c>
    </row>
    <row r="222" spans="1:12">
      <c r="A222" s="17" t="s">
        <v>199</v>
      </c>
      <c r="B222" s="22" t="s">
        <v>457</v>
      </c>
      <c r="C222" s="10" t="s">
        <v>483</v>
      </c>
      <c r="D222" s="22"/>
      <c r="E222" s="9"/>
      <c r="F222" s="13">
        <f>SUM(F223+F228)</f>
        <v>29110.1</v>
      </c>
      <c r="G222" s="13">
        <f t="shared" ref="G222:L222" si="98">SUM(G223+G228)</f>
        <v>0</v>
      </c>
      <c r="H222" s="13">
        <f t="shared" si="98"/>
        <v>29110.1</v>
      </c>
      <c r="I222" s="13">
        <f t="shared" si="98"/>
        <v>33.9</v>
      </c>
      <c r="J222" s="13">
        <f t="shared" si="98"/>
        <v>29144</v>
      </c>
      <c r="K222" s="13">
        <f t="shared" si="98"/>
        <v>32.799999999999997</v>
      </c>
      <c r="L222" s="13">
        <f t="shared" si="98"/>
        <v>29176.800000000003</v>
      </c>
    </row>
    <row r="223" spans="1:12">
      <c r="A223" s="17" t="s">
        <v>200</v>
      </c>
      <c r="B223" s="22" t="s">
        <v>457</v>
      </c>
      <c r="C223" s="10" t="s">
        <v>484</v>
      </c>
      <c r="D223" s="22"/>
      <c r="E223" s="9"/>
      <c r="F223" s="13">
        <v>19325.7</v>
      </c>
      <c r="G223" s="13"/>
      <c r="H223" s="13">
        <v>19325.7</v>
      </c>
      <c r="I223" s="13">
        <v>33.9</v>
      </c>
      <c r="J223" s="13">
        <f>SUM(H223:I223)</f>
        <v>19359.600000000002</v>
      </c>
      <c r="K223" s="13">
        <v>32.799999999999997</v>
      </c>
      <c r="L223" s="13">
        <f>SUM(J223:K223)</f>
        <v>19392.400000000001</v>
      </c>
    </row>
    <row r="224" spans="1:12" ht="45">
      <c r="A224" s="17" t="s">
        <v>201</v>
      </c>
      <c r="B224" s="22" t="s">
        <v>457</v>
      </c>
      <c r="C224" s="10" t="s">
        <v>484</v>
      </c>
      <c r="D224" s="22" t="s">
        <v>202</v>
      </c>
      <c r="E224" s="9"/>
      <c r="F224" s="13">
        <v>19325.7</v>
      </c>
      <c r="G224" s="13"/>
      <c r="H224" s="13">
        <f>SUM(F224:G224)</f>
        <v>19325.7</v>
      </c>
      <c r="I224" s="13">
        <v>33.9</v>
      </c>
      <c r="J224" s="13">
        <f t="shared" ref="J224:J227" si="99">SUM(H224:I224)</f>
        <v>19359.600000000002</v>
      </c>
      <c r="K224" s="13">
        <v>32.799999999999997</v>
      </c>
      <c r="L224" s="13">
        <f t="shared" ref="L224:L227" si="100">SUM(J224:K224)</f>
        <v>19392.400000000001</v>
      </c>
    </row>
    <row r="225" spans="1:12" ht="60">
      <c r="A225" s="17" t="s">
        <v>203</v>
      </c>
      <c r="B225" s="22" t="s">
        <v>457</v>
      </c>
      <c r="C225" s="10" t="s">
        <v>484</v>
      </c>
      <c r="D225" s="22" t="s">
        <v>204</v>
      </c>
      <c r="E225" s="9"/>
      <c r="F225" s="13">
        <v>19325.7</v>
      </c>
      <c r="G225" s="13"/>
      <c r="H225" s="13">
        <f t="shared" ref="H225:H227" si="101">SUM(F225:G225)</f>
        <v>19325.7</v>
      </c>
      <c r="I225" s="13">
        <v>33.9</v>
      </c>
      <c r="J225" s="13">
        <f t="shared" si="99"/>
        <v>19359.600000000002</v>
      </c>
      <c r="K225" s="13">
        <v>32.799999999999997</v>
      </c>
      <c r="L225" s="13">
        <f t="shared" si="100"/>
        <v>19392.400000000001</v>
      </c>
    </row>
    <row r="226" spans="1:12" ht="60">
      <c r="A226" s="17" t="s">
        <v>64</v>
      </c>
      <c r="B226" s="22" t="s">
        <v>457</v>
      </c>
      <c r="C226" s="10" t="s">
        <v>484</v>
      </c>
      <c r="D226" s="22" t="s">
        <v>205</v>
      </c>
      <c r="E226" s="9"/>
      <c r="F226" s="13">
        <v>19325.7</v>
      </c>
      <c r="G226" s="13"/>
      <c r="H226" s="13">
        <f t="shared" si="101"/>
        <v>19325.7</v>
      </c>
      <c r="I226" s="13">
        <v>33.9</v>
      </c>
      <c r="J226" s="13">
        <f t="shared" si="99"/>
        <v>19359.600000000002</v>
      </c>
      <c r="K226" s="13">
        <v>32.799999999999997</v>
      </c>
      <c r="L226" s="13">
        <f t="shared" si="100"/>
        <v>19392.400000000001</v>
      </c>
    </row>
    <row r="227" spans="1:12" ht="45">
      <c r="A227" s="17" t="s">
        <v>66</v>
      </c>
      <c r="B227" s="22" t="s">
        <v>457</v>
      </c>
      <c r="C227" s="10" t="s">
        <v>484</v>
      </c>
      <c r="D227" s="22" t="s">
        <v>205</v>
      </c>
      <c r="E227" s="9">
        <v>600</v>
      </c>
      <c r="F227" s="13">
        <v>19325.7</v>
      </c>
      <c r="G227" s="13"/>
      <c r="H227" s="13">
        <f t="shared" si="101"/>
        <v>19325.7</v>
      </c>
      <c r="I227" s="13">
        <v>33.9</v>
      </c>
      <c r="J227" s="13">
        <f t="shared" si="99"/>
        <v>19359.600000000002</v>
      </c>
      <c r="K227" s="13">
        <v>32.799999999999997</v>
      </c>
      <c r="L227" s="13">
        <f t="shared" si="100"/>
        <v>19392.400000000001</v>
      </c>
    </row>
    <row r="228" spans="1:12">
      <c r="A228" s="17" t="s">
        <v>206</v>
      </c>
      <c r="B228" s="22" t="s">
        <v>457</v>
      </c>
      <c r="C228" s="10" t="s">
        <v>485</v>
      </c>
      <c r="D228" s="22"/>
      <c r="E228" s="9"/>
      <c r="F228" s="13">
        <f>SUM(F229)</f>
        <v>9784.4</v>
      </c>
      <c r="G228" s="13">
        <f t="shared" ref="G228:L228" si="102">SUM(G229)</f>
        <v>0</v>
      </c>
      <c r="H228" s="13">
        <f t="shared" si="102"/>
        <v>9784.4</v>
      </c>
      <c r="I228" s="13">
        <f t="shared" si="102"/>
        <v>0</v>
      </c>
      <c r="J228" s="13">
        <f t="shared" si="102"/>
        <v>9784.4</v>
      </c>
      <c r="K228" s="13">
        <f t="shared" si="102"/>
        <v>0</v>
      </c>
      <c r="L228" s="13">
        <f t="shared" si="102"/>
        <v>9784.4</v>
      </c>
    </row>
    <row r="229" spans="1:12" ht="45">
      <c r="A229" s="17" t="s">
        <v>201</v>
      </c>
      <c r="B229" s="22" t="s">
        <v>457</v>
      </c>
      <c r="C229" s="10" t="s">
        <v>485</v>
      </c>
      <c r="D229" s="22" t="s">
        <v>202</v>
      </c>
      <c r="E229" s="9"/>
      <c r="F229" s="13">
        <f>SUM(F230+F233)</f>
        <v>9784.4</v>
      </c>
      <c r="G229" s="13">
        <f t="shared" ref="G229:L229" si="103">SUM(G230+G233)</f>
        <v>0</v>
      </c>
      <c r="H229" s="13">
        <f t="shared" si="103"/>
        <v>9784.4</v>
      </c>
      <c r="I229" s="13">
        <f t="shared" si="103"/>
        <v>0</v>
      </c>
      <c r="J229" s="13">
        <f t="shared" si="103"/>
        <v>9784.4</v>
      </c>
      <c r="K229" s="13">
        <f t="shared" si="103"/>
        <v>0</v>
      </c>
      <c r="L229" s="13">
        <f t="shared" si="103"/>
        <v>9784.4</v>
      </c>
    </row>
    <row r="230" spans="1:12" ht="60">
      <c r="A230" s="17" t="s">
        <v>207</v>
      </c>
      <c r="B230" s="22" t="s">
        <v>457</v>
      </c>
      <c r="C230" s="10" t="s">
        <v>485</v>
      </c>
      <c r="D230" s="22" t="s">
        <v>208</v>
      </c>
      <c r="E230" s="9"/>
      <c r="F230" s="13">
        <v>310.39999999999998</v>
      </c>
      <c r="G230" s="13"/>
      <c r="H230" s="13">
        <f>SUM(F230:G230)</f>
        <v>310.39999999999998</v>
      </c>
      <c r="J230" s="13">
        <f>SUM(H230:I230)</f>
        <v>310.39999999999998</v>
      </c>
      <c r="L230" s="13">
        <f>SUM(J230:K230)</f>
        <v>310.39999999999998</v>
      </c>
    </row>
    <row r="231" spans="1:12" ht="60">
      <c r="A231" s="17" t="s">
        <v>209</v>
      </c>
      <c r="B231" s="22" t="s">
        <v>457</v>
      </c>
      <c r="C231" s="10" t="s">
        <v>485</v>
      </c>
      <c r="D231" s="22" t="s">
        <v>210</v>
      </c>
      <c r="E231" s="9"/>
      <c r="F231" s="13">
        <v>310.39999999999998</v>
      </c>
      <c r="G231" s="13"/>
      <c r="H231" s="13">
        <f t="shared" ref="H231:H232" si="104">SUM(F231:G231)</f>
        <v>310.39999999999998</v>
      </c>
      <c r="J231" s="13">
        <f t="shared" ref="J231:J232" si="105">SUM(H231:I231)</f>
        <v>310.39999999999998</v>
      </c>
      <c r="L231" s="13">
        <f t="shared" ref="L231:L232" si="106">SUM(J231:K231)</f>
        <v>310.39999999999998</v>
      </c>
    </row>
    <row r="232" spans="1:12" ht="45">
      <c r="A232" s="17" t="s">
        <v>23</v>
      </c>
      <c r="B232" s="22" t="s">
        <v>457</v>
      </c>
      <c r="C232" s="10" t="s">
        <v>485</v>
      </c>
      <c r="D232" s="22" t="s">
        <v>210</v>
      </c>
      <c r="E232" s="9">
        <v>200</v>
      </c>
      <c r="F232" s="13">
        <v>310.39999999999998</v>
      </c>
      <c r="G232" s="13"/>
      <c r="H232" s="13">
        <f t="shared" si="104"/>
        <v>310.39999999999998</v>
      </c>
      <c r="J232" s="13">
        <f t="shared" si="105"/>
        <v>310.39999999999998</v>
      </c>
      <c r="L232" s="13">
        <f t="shared" si="106"/>
        <v>310.39999999999998</v>
      </c>
    </row>
    <row r="233" spans="1:12" ht="45">
      <c r="A233" s="23" t="s">
        <v>211</v>
      </c>
      <c r="B233" s="22" t="s">
        <v>457</v>
      </c>
      <c r="C233" s="10" t="s">
        <v>485</v>
      </c>
      <c r="D233" s="22" t="s">
        <v>212</v>
      </c>
      <c r="E233" s="9"/>
      <c r="F233" s="13">
        <f>SUM(F234++F237+++F239++F241)</f>
        <v>9474</v>
      </c>
      <c r="G233" s="13">
        <f t="shared" ref="G233:L233" si="107">SUM(G234++G237+++G239++G241)</f>
        <v>0</v>
      </c>
      <c r="H233" s="13">
        <f t="shared" si="107"/>
        <v>9474</v>
      </c>
      <c r="I233" s="13">
        <f t="shared" si="107"/>
        <v>0</v>
      </c>
      <c r="J233" s="13">
        <f t="shared" si="107"/>
        <v>9474</v>
      </c>
      <c r="K233" s="13">
        <f t="shared" si="107"/>
        <v>0</v>
      </c>
      <c r="L233" s="13">
        <f t="shared" si="107"/>
        <v>9474</v>
      </c>
    </row>
    <row r="234" spans="1:12" ht="45">
      <c r="A234" s="17" t="s">
        <v>213</v>
      </c>
      <c r="B234" s="22" t="s">
        <v>457</v>
      </c>
      <c r="C234" s="10" t="s">
        <v>485</v>
      </c>
      <c r="D234" s="22" t="s">
        <v>214</v>
      </c>
      <c r="E234" s="9"/>
      <c r="F234" s="13">
        <f>SUM(F235:F236)</f>
        <v>5426.7000000000007</v>
      </c>
      <c r="G234" s="13">
        <f t="shared" ref="G234:L234" si="108">SUM(G235:G236)</f>
        <v>0</v>
      </c>
      <c r="H234" s="13">
        <f t="shared" si="108"/>
        <v>5426.7000000000007</v>
      </c>
      <c r="I234" s="13">
        <f t="shared" si="108"/>
        <v>0</v>
      </c>
      <c r="J234" s="13">
        <f t="shared" si="108"/>
        <v>5426.7000000000007</v>
      </c>
      <c r="K234" s="13">
        <f t="shared" si="108"/>
        <v>0</v>
      </c>
      <c r="L234" s="13">
        <f t="shared" si="108"/>
        <v>5426.7000000000007</v>
      </c>
    </row>
    <row r="235" spans="1:12" ht="90">
      <c r="A235" s="17" t="s">
        <v>16</v>
      </c>
      <c r="B235" s="22" t="s">
        <v>457</v>
      </c>
      <c r="C235" s="10" t="s">
        <v>485</v>
      </c>
      <c r="D235" s="22" t="s">
        <v>214</v>
      </c>
      <c r="E235" s="9">
        <v>100</v>
      </c>
      <c r="F235" s="13">
        <v>2488.9</v>
      </c>
      <c r="G235" s="13"/>
      <c r="H235" s="13">
        <f>SUM(F235:G235)</f>
        <v>2488.9</v>
      </c>
      <c r="J235" s="13">
        <f>SUM(H235:I235)</f>
        <v>2488.9</v>
      </c>
      <c r="L235" s="13">
        <f>SUM(J235:K235)</f>
        <v>2488.9</v>
      </c>
    </row>
    <row r="236" spans="1:12" ht="45">
      <c r="A236" s="17" t="s">
        <v>23</v>
      </c>
      <c r="B236" s="22" t="s">
        <v>457</v>
      </c>
      <c r="C236" s="10" t="s">
        <v>485</v>
      </c>
      <c r="D236" s="22" t="s">
        <v>214</v>
      </c>
      <c r="E236" s="9">
        <v>200</v>
      </c>
      <c r="F236" s="13">
        <v>2937.8</v>
      </c>
      <c r="G236" s="13"/>
      <c r="H236" s="13">
        <f t="shared" ref="H236:H242" si="109">SUM(F236:G236)</f>
        <v>2937.8</v>
      </c>
      <c r="J236" s="13">
        <f t="shared" ref="J236:J242" si="110">SUM(H236:I236)</f>
        <v>2937.8</v>
      </c>
      <c r="L236" s="13">
        <f t="shared" ref="L236:L242" si="111">SUM(J236:K236)</f>
        <v>2937.8</v>
      </c>
    </row>
    <row r="237" spans="1:12" ht="60">
      <c r="A237" s="33" t="s">
        <v>215</v>
      </c>
      <c r="B237" s="22" t="s">
        <v>457</v>
      </c>
      <c r="C237" s="10" t="s">
        <v>485</v>
      </c>
      <c r="D237" s="22" t="s">
        <v>216</v>
      </c>
      <c r="E237" s="9"/>
      <c r="F237" s="13">
        <v>1447.3</v>
      </c>
      <c r="G237" s="13"/>
      <c r="H237" s="13">
        <f t="shared" si="109"/>
        <v>1447.3</v>
      </c>
      <c r="J237" s="13">
        <f t="shared" si="110"/>
        <v>1447.3</v>
      </c>
      <c r="L237" s="13">
        <f t="shared" si="111"/>
        <v>1447.3</v>
      </c>
    </row>
    <row r="238" spans="1:12" ht="45">
      <c r="A238" s="17" t="s">
        <v>23</v>
      </c>
      <c r="B238" s="22" t="s">
        <v>457</v>
      </c>
      <c r="C238" s="10" t="s">
        <v>485</v>
      </c>
      <c r="D238" s="22" t="s">
        <v>216</v>
      </c>
      <c r="E238" s="32">
        <v>200</v>
      </c>
      <c r="F238" s="13">
        <v>1447.3</v>
      </c>
      <c r="G238" s="13"/>
      <c r="H238" s="13">
        <f t="shared" si="109"/>
        <v>1447.3</v>
      </c>
      <c r="J238" s="13">
        <f t="shared" si="110"/>
        <v>1447.3</v>
      </c>
      <c r="L238" s="13">
        <f t="shared" si="111"/>
        <v>1447.3</v>
      </c>
    </row>
    <row r="239" spans="1:12" ht="30">
      <c r="A239" s="33" t="s">
        <v>217</v>
      </c>
      <c r="B239" s="22" t="s">
        <v>457</v>
      </c>
      <c r="C239" s="10" t="s">
        <v>485</v>
      </c>
      <c r="D239" s="22" t="s">
        <v>218</v>
      </c>
      <c r="E239" s="32"/>
      <c r="F239" s="13">
        <v>2310</v>
      </c>
      <c r="G239" s="13"/>
      <c r="H239" s="13">
        <f t="shared" si="109"/>
        <v>2310</v>
      </c>
      <c r="J239" s="13">
        <f t="shared" si="110"/>
        <v>2310</v>
      </c>
      <c r="L239" s="13">
        <f t="shared" si="111"/>
        <v>2310</v>
      </c>
    </row>
    <row r="240" spans="1:12" ht="45">
      <c r="A240" s="17" t="s">
        <v>66</v>
      </c>
      <c r="B240" s="22" t="s">
        <v>457</v>
      </c>
      <c r="C240" s="10" t="s">
        <v>485</v>
      </c>
      <c r="D240" s="22" t="s">
        <v>218</v>
      </c>
      <c r="E240" s="32">
        <v>600</v>
      </c>
      <c r="F240" s="13">
        <v>2310</v>
      </c>
      <c r="G240" s="13"/>
      <c r="H240" s="13">
        <f t="shared" si="109"/>
        <v>2310</v>
      </c>
      <c r="J240" s="13">
        <f t="shared" si="110"/>
        <v>2310</v>
      </c>
      <c r="L240" s="13">
        <f t="shared" si="111"/>
        <v>2310</v>
      </c>
    </row>
    <row r="241" spans="1:12" ht="60">
      <c r="A241" s="17" t="s">
        <v>219</v>
      </c>
      <c r="B241" s="22" t="s">
        <v>457</v>
      </c>
      <c r="C241" s="10" t="s">
        <v>485</v>
      </c>
      <c r="D241" s="22" t="s">
        <v>220</v>
      </c>
      <c r="E241" s="9"/>
      <c r="F241" s="13">
        <v>290</v>
      </c>
      <c r="G241" s="13"/>
      <c r="H241" s="13">
        <f t="shared" si="109"/>
        <v>290</v>
      </c>
      <c r="J241" s="13">
        <f t="shared" si="110"/>
        <v>290</v>
      </c>
      <c r="L241" s="13">
        <f t="shared" si="111"/>
        <v>290</v>
      </c>
    </row>
    <row r="242" spans="1:12" ht="45">
      <c r="A242" s="17" t="s">
        <v>23</v>
      </c>
      <c r="B242" s="22" t="s">
        <v>457</v>
      </c>
      <c r="C242" s="10" t="s">
        <v>485</v>
      </c>
      <c r="D242" s="22" t="s">
        <v>220</v>
      </c>
      <c r="E242" s="9">
        <v>200</v>
      </c>
      <c r="F242" s="13">
        <v>290</v>
      </c>
      <c r="G242" s="13"/>
      <c r="H242" s="13">
        <f t="shared" si="109"/>
        <v>290</v>
      </c>
      <c r="J242" s="13">
        <f t="shared" si="110"/>
        <v>290</v>
      </c>
      <c r="L242" s="13">
        <f t="shared" si="111"/>
        <v>290</v>
      </c>
    </row>
    <row r="243" spans="1:12">
      <c r="A243" s="34" t="s">
        <v>221</v>
      </c>
      <c r="B243" s="31" t="s">
        <v>457</v>
      </c>
      <c r="C243" s="31" t="s">
        <v>486</v>
      </c>
      <c r="D243" s="31"/>
      <c r="E243" s="32"/>
      <c r="F243" s="13">
        <f>SUM(F244+F249)</f>
        <v>22056.799999999999</v>
      </c>
      <c r="G243" s="13">
        <f t="shared" ref="G243:L243" si="112">SUM(G244+G249)</f>
        <v>0</v>
      </c>
      <c r="H243" s="13">
        <f t="shared" si="112"/>
        <v>22056.799999999999</v>
      </c>
      <c r="I243" s="13">
        <f t="shared" si="112"/>
        <v>12.9</v>
      </c>
      <c r="J243" s="13">
        <f t="shared" si="112"/>
        <v>18252</v>
      </c>
      <c r="K243" s="13">
        <f t="shared" si="112"/>
        <v>12.6</v>
      </c>
      <c r="L243" s="13">
        <f t="shared" si="112"/>
        <v>18264.599999999999</v>
      </c>
    </row>
    <row r="244" spans="1:12">
      <c r="A244" s="30" t="s">
        <v>222</v>
      </c>
      <c r="B244" s="31" t="s">
        <v>457</v>
      </c>
      <c r="C244" s="31" t="s">
        <v>487</v>
      </c>
      <c r="D244" s="31"/>
      <c r="E244" s="32"/>
      <c r="F244" s="13">
        <f>SUM(F245)</f>
        <v>12915.8</v>
      </c>
      <c r="G244" s="13">
        <f t="shared" ref="G244:L247" si="113">SUM(G245)</f>
        <v>0</v>
      </c>
      <c r="H244" s="13">
        <f t="shared" si="113"/>
        <v>12915.8</v>
      </c>
      <c r="I244" s="13">
        <f t="shared" si="113"/>
        <v>12.9</v>
      </c>
      <c r="J244" s="13">
        <f t="shared" si="113"/>
        <v>12928.7</v>
      </c>
      <c r="K244" s="13">
        <f t="shared" si="113"/>
        <v>12.6</v>
      </c>
      <c r="L244" s="13">
        <f t="shared" si="113"/>
        <v>12941.3</v>
      </c>
    </row>
    <row r="245" spans="1:12" ht="45">
      <c r="A245" s="34" t="s">
        <v>60</v>
      </c>
      <c r="B245" s="31" t="s">
        <v>457</v>
      </c>
      <c r="C245" s="31" t="s">
        <v>487</v>
      </c>
      <c r="D245" s="31" t="s">
        <v>61</v>
      </c>
      <c r="E245" s="32"/>
      <c r="F245" s="13">
        <f>SUM(F246)</f>
        <v>12915.8</v>
      </c>
      <c r="G245" s="13">
        <f t="shared" si="113"/>
        <v>0</v>
      </c>
      <c r="H245" s="13">
        <f t="shared" si="113"/>
        <v>12915.8</v>
      </c>
      <c r="I245" s="13">
        <f t="shared" si="113"/>
        <v>12.9</v>
      </c>
      <c r="J245" s="13">
        <f t="shared" si="113"/>
        <v>12928.7</v>
      </c>
      <c r="K245" s="13">
        <f t="shared" si="113"/>
        <v>12.6</v>
      </c>
      <c r="L245" s="13">
        <f t="shared" si="113"/>
        <v>12941.3</v>
      </c>
    </row>
    <row r="246" spans="1:12" ht="45">
      <c r="A246" s="34" t="s">
        <v>223</v>
      </c>
      <c r="B246" s="31" t="s">
        <v>457</v>
      </c>
      <c r="C246" s="31" t="s">
        <v>487</v>
      </c>
      <c r="D246" s="31" t="s">
        <v>224</v>
      </c>
      <c r="E246" s="32"/>
      <c r="F246" s="13">
        <f>SUM(F247)</f>
        <v>12915.8</v>
      </c>
      <c r="G246" s="13">
        <f t="shared" si="113"/>
        <v>0</v>
      </c>
      <c r="H246" s="13">
        <f t="shared" si="113"/>
        <v>12915.8</v>
      </c>
      <c r="I246" s="13">
        <f t="shared" si="113"/>
        <v>12.9</v>
      </c>
      <c r="J246" s="13">
        <f t="shared" si="113"/>
        <v>12928.7</v>
      </c>
      <c r="K246" s="13">
        <f t="shared" si="113"/>
        <v>12.6</v>
      </c>
      <c r="L246" s="13">
        <f t="shared" si="113"/>
        <v>12941.3</v>
      </c>
    </row>
    <row r="247" spans="1:12" ht="60">
      <c r="A247" s="33" t="s">
        <v>64</v>
      </c>
      <c r="B247" s="31" t="s">
        <v>457</v>
      </c>
      <c r="C247" s="31" t="s">
        <v>487</v>
      </c>
      <c r="D247" s="31" t="s">
        <v>225</v>
      </c>
      <c r="E247" s="32"/>
      <c r="F247" s="13">
        <f>SUM(F248)</f>
        <v>12915.8</v>
      </c>
      <c r="G247" s="13">
        <f t="shared" si="113"/>
        <v>0</v>
      </c>
      <c r="H247" s="13">
        <f t="shared" si="113"/>
        <v>12915.8</v>
      </c>
      <c r="I247" s="13">
        <f t="shared" si="113"/>
        <v>12.9</v>
      </c>
      <c r="J247" s="13">
        <f t="shared" si="113"/>
        <v>12928.7</v>
      </c>
      <c r="K247" s="13">
        <f t="shared" si="113"/>
        <v>12.6</v>
      </c>
      <c r="L247" s="13">
        <f t="shared" si="113"/>
        <v>12941.3</v>
      </c>
    </row>
    <row r="248" spans="1:12" ht="45">
      <c r="A248" s="33" t="s">
        <v>66</v>
      </c>
      <c r="B248" s="31" t="s">
        <v>457</v>
      </c>
      <c r="C248" s="31" t="s">
        <v>487</v>
      </c>
      <c r="D248" s="31" t="s">
        <v>225</v>
      </c>
      <c r="E248" s="32">
        <v>600</v>
      </c>
      <c r="F248" s="13">
        <v>12915.8</v>
      </c>
      <c r="G248" s="13"/>
      <c r="H248" s="13">
        <v>12915.8</v>
      </c>
      <c r="I248" s="13">
        <v>12.9</v>
      </c>
      <c r="J248" s="13">
        <v>12928.7</v>
      </c>
      <c r="K248" s="13">
        <v>12.6</v>
      </c>
      <c r="L248" s="13">
        <v>12941.3</v>
      </c>
    </row>
    <row r="249" spans="1:12">
      <c r="A249" s="30" t="s">
        <v>226</v>
      </c>
      <c r="B249" s="31" t="s">
        <v>457</v>
      </c>
      <c r="C249" s="31" t="s">
        <v>488</v>
      </c>
      <c r="D249" s="31"/>
      <c r="E249" s="32"/>
      <c r="F249" s="13">
        <f>SUM(F250)</f>
        <v>9141</v>
      </c>
      <c r="G249" s="13">
        <f t="shared" ref="G249:L252" si="114">SUM(G250)</f>
        <v>0</v>
      </c>
      <c r="H249" s="13">
        <f t="shared" si="114"/>
        <v>9141</v>
      </c>
      <c r="I249" s="13">
        <f t="shared" si="114"/>
        <v>0</v>
      </c>
      <c r="J249" s="13">
        <f t="shared" si="114"/>
        <v>5323.3</v>
      </c>
      <c r="K249" s="13">
        <f t="shared" si="114"/>
        <v>0</v>
      </c>
      <c r="L249" s="13">
        <f t="shared" si="114"/>
        <v>5323.3</v>
      </c>
    </row>
    <row r="250" spans="1:12" ht="45">
      <c r="A250" s="34" t="s">
        <v>60</v>
      </c>
      <c r="B250" s="31" t="s">
        <v>457</v>
      </c>
      <c r="C250" s="31" t="s">
        <v>488</v>
      </c>
      <c r="D250" s="31" t="s">
        <v>61</v>
      </c>
      <c r="E250" s="32"/>
      <c r="F250" s="13">
        <f>SUM(F251)</f>
        <v>9141</v>
      </c>
      <c r="G250" s="13">
        <f t="shared" si="114"/>
        <v>0</v>
      </c>
      <c r="H250" s="13">
        <f t="shared" si="114"/>
        <v>9141</v>
      </c>
      <c r="I250" s="13">
        <f t="shared" si="114"/>
        <v>0</v>
      </c>
      <c r="J250" s="13">
        <f t="shared" si="114"/>
        <v>5323.3</v>
      </c>
      <c r="K250" s="13">
        <f t="shared" si="114"/>
        <v>0</v>
      </c>
      <c r="L250" s="13">
        <f t="shared" si="114"/>
        <v>5323.3</v>
      </c>
    </row>
    <row r="251" spans="1:12" ht="45">
      <c r="A251" s="34" t="s">
        <v>223</v>
      </c>
      <c r="B251" s="31" t="s">
        <v>457</v>
      </c>
      <c r="C251" s="31" t="s">
        <v>488</v>
      </c>
      <c r="D251" s="31" t="s">
        <v>224</v>
      </c>
      <c r="E251" s="32"/>
      <c r="F251" s="13">
        <f>SUM(F252)</f>
        <v>9141</v>
      </c>
      <c r="G251" s="13">
        <f t="shared" si="114"/>
        <v>0</v>
      </c>
      <c r="H251" s="13">
        <f t="shared" si="114"/>
        <v>9141</v>
      </c>
      <c r="I251" s="13">
        <f t="shared" si="114"/>
        <v>0</v>
      </c>
      <c r="J251" s="13">
        <f t="shared" si="114"/>
        <v>5323.3</v>
      </c>
      <c r="K251" s="13">
        <f t="shared" si="114"/>
        <v>0</v>
      </c>
      <c r="L251" s="13">
        <f t="shared" si="114"/>
        <v>5323.3</v>
      </c>
    </row>
    <row r="252" spans="1:12" ht="105">
      <c r="A252" s="30" t="s">
        <v>227</v>
      </c>
      <c r="B252" s="31" t="s">
        <v>457</v>
      </c>
      <c r="C252" s="31" t="s">
        <v>488</v>
      </c>
      <c r="D252" s="31" t="s">
        <v>228</v>
      </c>
      <c r="E252" s="32"/>
      <c r="F252" s="13">
        <f>SUM(F253)</f>
        <v>9141</v>
      </c>
      <c r="G252" s="13">
        <f t="shared" si="114"/>
        <v>0</v>
      </c>
      <c r="H252" s="13">
        <f t="shared" si="114"/>
        <v>9141</v>
      </c>
      <c r="I252" s="13">
        <f t="shared" si="114"/>
        <v>0</v>
      </c>
      <c r="J252" s="13">
        <f t="shared" si="114"/>
        <v>5323.3</v>
      </c>
      <c r="K252" s="13">
        <f t="shared" si="114"/>
        <v>0</v>
      </c>
      <c r="L252" s="13">
        <f t="shared" si="114"/>
        <v>5323.3</v>
      </c>
    </row>
    <row r="253" spans="1:12">
      <c r="A253" s="33" t="s">
        <v>24</v>
      </c>
      <c r="B253" s="31" t="s">
        <v>457</v>
      </c>
      <c r="C253" s="31" t="s">
        <v>488</v>
      </c>
      <c r="D253" s="31" t="s">
        <v>228</v>
      </c>
      <c r="E253" s="32">
        <v>800</v>
      </c>
      <c r="F253" s="13">
        <v>9141</v>
      </c>
      <c r="G253" s="13"/>
      <c r="H253" s="13">
        <v>9141</v>
      </c>
      <c r="J253" s="13">
        <v>5323.3</v>
      </c>
      <c r="L253" s="13">
        <v>5323.3</v>
      </c>
    </row>
    <row r="254" spans="1:12" ht="30">
      <c r="A254" s="17" t="s">
        <v>229</v>
      </c>
      <c r="B254" s="22" t="s">
        <v>457</v>
      </c>
      <c r="C254" s="10" t="s">
        <v>489</v>
      </c>
      <c r="D254" s="22"/>
      <c r="E254" s="9"/>
      <c r="F254" s="13">
        <v>138000</v>
      </c>
      <c r="G254" s="13"/>
      <c r="H254" s="13">
        <f>SUM(H255)</f>
        <v>138000</v>
      </c>
      <c r="I254" s="13">
        <v>-4054.8</v>
      </c>
      <c r="J254" s="13">
        <f>SUM(H254:I254)</f>
        <v>133945.20000000001</v>
      </c>
      <c r="K254" s="13">
        <v>-145.6</v>
      </c>
      <c r="L254" s="13">
        <f>SUM(J254:K254)</f>
        <v>133799.6</v>
      </c>
    </row>
    <row r="255" spans="1:12" ht="30">
      <c r="A255" s="17" t="s">
        <v>230</v>
      </c>
      <c r="B255" s="22" t="s">
        <v>457</v>
      </c>
      <c r="C255" s="10" t="s">
        <v>490</v>
      </c>
      <c r="D255" s="22"/>
      <c r="E255" s="9"/>
      <c r="F255" s="13">
        <v>138000</v>
      </c>
      <c r="G255" s="13"/>
      <c r="H255" s="13">
        <f>SUM(H256)</f>
        <v>138000</v>
      </c>
      <c r="I255" s="13">
        <v>-4054.8</v>
      </c>
      <c r="J255" s="13">
        <f t="shared" ref="J255:J258" si="115">SUM(H255:I255)</f>
        <v>133945.20000000001</v>
      </c>
      <c r="K255" s="13">
        <v>-145.6</v>
      </c>
      <c r="L255" s="13">
        <f t="shared" ref="L255:L258" si="116">SUM(J255:K255)</f>
        <v>133799.6</v>
      </c>
    </row>
    <row r="256" spans="1:12">
      <c r="A256" s="17" t="s">
        <v>12</v>
      </c>
      <c r="B256" s="22" t="s">
        <v>457</v>
      </c>
      <c r="C256" s="10" t="s">
        <v>490</v>
      </c>
      <c r="D256" s="22" t="s">
        <v>13</v>
      </c>
      <c r="E256" s="9"/>
      <c r="F256" s="13">
        <v>138000</v>
      </c>
      <c r="G256" s="13"/>
      <c r="H256" s="13">
        <f>SUM(H257)</f>
        <v>138000</v>
      </c>
      <c r="I256" s="13">
        <v>-4054.8</v>
      </c>
      <c r="J256" s="13">
        <f t="shared" si="115"/>
        <v>133945.20000000001</v>
      </c>
      <c r="K256" s="13">
        <v>-145.6</v>
      </c>
      <c r="L256" s="13">
        <f t="shared" si="116"/>
        <v>133799.6</v>
      </c>
    </row>
    <row r="257" spans="1:12" ht="30">
      <c r="A257" s="17" t="s">
        <v>231</v>
      </c>
      <c r="B257" s="22" t="s">
        <v>457</v>
      </c>
      <c r="C257" s="10" t="s">
        <v>490</v>
      </c>
      <c r="D257" s="22" t="s">
        <v>232</v>
      </c>
      <c r="E257" s="9"/>
      <c r="F257" s="13">
        <v>138000</v>
      </c>
      <c r="G257" s="13"/>
      <c r="H257" s="13">
        <f>SUM(H258)</f>
        <v>138000</v>
      </c>
      <c r="I257" s="13">
        <v>-4054.8</v>
      </c>
      <c r="J257" s="13">
        <f t="shared" si="115"/>
        <v>133945.20000000001</v>
      </c>
      <c r="K257" s="13">
        <v>-145.6</v>
      </c>
      <c r="L257" s="13">
        <f t="shared" si="116"/>
        <v>133799.6</v>
      </c>
    </row>
    <row r="258" spans="1:12" ht="30">
      <c r="A258" s="17" t="s">
        <v>233</v>
      </c>
      <c r="B258" s="22" t="s">
        <v>457</v>
      </c>
      <c r="C258" s="10" t="s">
        <v>490</v>
      </c>
      <c r="D258" s="22" t="s">
        <v>232</v>
      </c>
      <c r="E258" s="9">
        <v>700</v>
      </c>
      <c r="F258" s="13">
        <v>138000</v>
      </c>
      <c r="G258" s="13"/>
      <c r="H258" s="13">
        <v>138000</v>
      </c>
      <c r="I258" s="13">
        <v>-4054.8</v>
      </c>
      <c r="J258" s="13">
        <f t="shared" si="115"/>
        <v>133945.20000000001</v>
      </c>
      <c r="K258" s="13">
        <v>-145.6</v>
      </c>
      <c r="L258" s="13">
        <f t="shared" si="116"/>
        <v>133799.6</v>
      </c>
    </row>
    <row r="259" spans="1:12">
      <c r="A259" s="17"/>
      <c r="B259" s="22"/>
      <c r="C259" s="10" t="s">
        <v>456</v>
      </c>
      <c r="D259" s="22"/>
      <c r="E259" s="9"/>
      <c r="F259" s="77"/>
      <c r="G259" s="13"/>
      <c r="H259" s="13"/>
    </row>
    <row r="260" spans="1:12" ht="43.5">
      <c r="A260" s="20" t="s">
        <v>234</v>
      </c>
      <c r="B260" s="21" t="s">
        <v>491</v>
      </c>
      <c r="C260" s="10" t="s">
        <v>456</v>
      </c>
      <c r="D260" s="21"/>
      <c r="E260" s="9"/>
      <c r="F260" s="77">
        <f>SUM(F261)</f>
        <v>58540.1</v>
      </c>
      <c r="G260" s="13"/>
      <c r="H260" s="77">
        <f>SUM(F260:G260)</f>
        <v>58540.1</v>
      </c>
      <c r="J260" s="77">
        <f>SUM(H260:I260)</f>
        <v>58540.1</v>
      </c>
      <c r="K260" s="77"/>
      <c r="L260" s="77">
        <f>SUM(J260:K260)</f>
        <v>58540.1</v>
      </c>
    </row>
    <row r="261" spans="1:12">
      <c r="A261" s="17" t="s">
        <v>10</v>
      </c>
      <c r="B261" s="22" t="s">
        <v>491</v>
      </c>
      <c r="C261" s="10" t="s">
        <v>450</v>
      </c>
      <c r="D261" s="22"/>
      <c r="E261" s="9"/>
      <c r="F261" s="13">
        <f>SUM(F262+F268+F272)</f>
        <v>58540.1</v>
      </c>
      <c r="G261" s="13"/>
      <c r="H261" s="13">
        <f t="shared" ref="H261:H275" si="117">SUM(F261:G261)</f>
        <v>58540.1</v>
      </c>
      <c r="J261" s="13">
        <f t="shared" ref="J261:J275" si="118">SUM(H261:I261)</f>
        <v>58540.1</v>
      </c>
      <c r="L261" s="13">
        <f t="shared" ref="L261:L275" si="119">SUM(J261:K261)</f>
        <v>58540.1</v>
      </c>
    </row>
    <row r="262" spans="1:12" ht="60">
      <c r="A262" s="17" t="s">
        <v>235</v>
      </c>
      <c r="B262" s="22" t="s">
        <v>491</v>
      </c>
      <c r="C262" s="10" t="s">
        <v>492</v>
      </c>
      <c r="D262" s="22"/>
      <c r="E262" s="9"/>
      <c r="F262" s="13">
        <f>SUM(F263)</f>
        <v>28505.1</v>
      </c>
      <c r="G262" s="13"/>
      <c r="H262" s="13">
        <f t="shared" si="117"/>
        <v>28505.1</v>
      </c>
      <c r="J262" s="13">
        <f t="shared" si="118"/>
        <v>28505.1</v>
      </c>
      <c r="L262" s="13">
        <f t="shared" si="119"/>
        <v>28505.1</v>
      </c>
    </row>
    <row r="263" spans="1:12">
      <c r="A263" s="17" t="s">
        <v>12</v>
      </c>
      <c r="B263" s="22" t="s">
        <v>491</v>
      </c>
      <c r="C263" s="10" t="s">
        <v>492</v>
      </c>
      <c r="D263" s="22" t="s">
        <v>13</v>
      </c>
      <c r="E263" s="9"/>
      <c r="F263" s="13">
        <f>SUM(F264)</f>
        <v>28505.1</v>
      </c>
      <c r="G263" s="13"/>
      <c r="H263" s="13">
        <f t="shared" si="117"/>
        <v>28505.1</v>
      </c>
      <c r="J263" s="13">
        <f t="shared" si="118"/>
        <v>28505.1</v>
      </c>
      <c r="L263" s="13">
        <f t="shared" si="119"/>
        <v>28505.1</v>
      </c>
    </row>
    <row r="264" spans="1:12" ht="60">
      <c r="A264" s="25" t="s">
        <v>40</v>
      </c>
      <c r="B264" s="22" t="s">
        <v>491</v>
      </c>
      <c r="C264" s="10" t="s">
        <v>492</v>
      </c>
      <c r="D264" s="22" t="s">
        <v>41</v>
      </c>
      <c r="E264" s="9"/>
      <c r="F264" s="13">
        <f>SUM(F265:F267)</f>
        <v>28505.1</v>
      </c>
      <c r="G264" s="13"/>
      <c r="H264" s="13">
        <f t="shared" si="117"/>
        <v>28505.1</v>
      </c>
      <c r="J264" s="13">
        <f t="shared" si="118"/>
        <v>28505.1</v>
      </c>
      <c r="L264" s="13">
        <f t="shared" si="119"/>
        <v>28505.1</v>
      </c>
    </row>
    <row r="265" spans="1:12" ht="90">
      <c r="A265" s="17" t="s">
        <v>16</v>
      </c>
      <c r="B265" s="22" t="s">
        <v>491</v>
      </c>
      <c r="C265" s="10" t="s">
        <v>492</v>
      </c>
      <c r="D265" s="22" t="s">
        <v>41</v>
      </c>
      <c r="E265" s="9">
        <v>100</v>
      </c>
      <c r="F265" s="13">
        <v>26817</v>
      </c>
      <c r="G265" s="13"/>
      <c r="H265" s="13">
        <f t="shared" si="117"/>
        <v>26817</v>
      </c>
      <c r="J265" s="13">
        <f t="shared" si="118"/>
        <v>26817</v>
      </c>
      <c r="L265" s="13">
        <f t="shared" si="119"/>
        <v>26817</v>
      </c>
    </row>
    <row r="266" spans="1:12" ht="45">
      <c r="A266" s="17" t="s">
        <v>23</v>
      </c>
      <c r="B266" s="22" t="s">
        <v>491</v>
      </c>
      <c r="C266" s="10" t="s">
        <v>492</v>
      </c>
      <c r="D266" s="22" t="s">
        <v>41</v>
      </c>
      <c r="E266" s="9">
        <v>200</v>
      </c>
      <c r="F266" s="13">
        <v>1679.1</v>
      </c>
      <c r="G266" s="13"/>
      <c r="H266" s="13">
        <f t="shared" si="117"/>
        <v>1679.1</v>
      </c>
      <c r="J266" s="13">
        <f t="shared" si="118"/>
        <v>1679.1</v>
      </c>
      <c r="L266" s="13">
        <f t="shared" si="119"/>
        <v>1679.1</v>
      </c>
    </row>
    <row r="267" spans="1:12">
      <c r="A267" s="23" t="s">
        <v>24</v>
      </c>
      <c r="B267" s="22" t="s">
        <v>491</v>
      </c>
      <c r="C267" s="10" t="s">
        <v>492</v>
      </c>
      <c r="D267" s="22" t="s">
        <v>41</v>
      </c>
      <c r="E267" s="9">
        <v>800</v>
      </c>
      <c r="F267" s="13">
        <v>9</v>
      </c>
      <c r="G267" s="13"/>
      <c r="H267" s="13">
        <f t="shared" si="117"/>
        <v>9</v>
      </c>
      <c r="J267" s="13">
        <f t="shared" si="118"/>
        <v>9</v>
      </c>
      <c r="L267" s="13">
        <f t="shared" si="119"/>
        <v>9</v>
      </c>
    </row>
    <row r="268" spans="1:12">
      <c r="A268" s="17" t="s">
        <v>236</v>
      </c>
      <c r="B268" s="22" t="s">
        <v>491</v>
      </c>
      <c r="C268" s="10" t="s">
        <v>493</v>
      </c>
      <c r="D268" s="22"/>
      <c r="E268" s="9"/>
      <c r="F268" s="13">
        <v>30000</v>
      </c>
      <c r="G268" s="13"/>
      <c r="H268" s="13">
        <f t="shared" si="117"/>
        <v>30000</v>
      </c>
      <c r="J268" s="13">
        <f t="shared" si="118"/>
        <v>30000</v>
      </c>
      <c r="L268" s="13">
        <f t="shared" si="119"/>
        <v>30000</v>
      </c>
    </row>
    <row r="269" spans="1:12">
      <c r="A269" s="17" t="s">
        <v>12</v>
      </c>
      <c r="B269" s="37" t="s">
        <v>491</v>
      </c>
      <c r="C269" s="10" t="s">
        <v>493</v>
      </c>
      <c r="D269" s="22" t="s">
        <v>13</v>
      </c>
      <c r="E269" s="9"/>
      <c r="F269" s="13">
        <v>30000</v>
      </c>
      <c r="G269" s="13"/>
      <c r="H269" s="13">
        <f t="shared" si="117"/>
        <v>30000</v>
      </c>
      <c r="J269" s="13">
        <f t="shared" si="118"/>
        <v>30000</v>
      </c>
      <c r="L269" s="13">
        <f t="shared" si="119"/>
        <v>30000</v>
      </c>
    </row>
    <row r="270" spans="1:12" ht="30">
      <c r="A270" s="17" t="s">
        <v>237</v>
      </c>
      <c r="B270" s="22" t="s">
        <v>491</v>
      </c>
      <c r="C270" s="10" t="s">
        <v>493</v>
      </c>
      <c r="D270" s="22" t="s">
        <v>238</v>
      </c>
      <c r="E270" s="9"/>
      <c r="F270" s="13">
        <v>30000</v>
      </c>
      <c r="G270" s="13"/>
      <c r="H270" s="13">
        <f t="shared" si="117"/>
        <v>30000</v>
      </c>
      <c r="J270" s="13">
        <f t="shared" si="118"/>
        <v>30000</v>
      </c>
      <c r="L270" s="13">
        <f t="shared" si="119"/>
        <v>30000</v>
      </c>
    </row>
    <row r="271" spans="1:12">
      <c r="A271" s="23" t="s">
        <v>24</v>
      </c>
      <c r="B271" s="22" t="s">
        <v>491</v>
      </c>
      <c r="C271" s="10" t="s">
        <v>493</v>
      </c>
      <c r="D271" s="22" t="s">
        <v>239</v>
      </c>
      <c r="E271" s="9">
        <v>800</v>
      </c>
      <c r="F271" s="13">
        <v>30000</v>
      </c>
      <c r="G271" s="13"/>
      <c r="H271" s="13">
        <f t="shared" si="117"/>
        <v>30000</v>
      </c>
      <c r="J271" s="13">
        <f t="shared" si="118"/>
        <v>30000</v>
      </c>
      <c r="L271" s="13">
        <f t="shared" si="119"/>
        <v>30000</v>
      </c>
    </row>
    <row r="272" spans="1:12">
      <c r="A272" s="17" t="s">
        <v>27</v>
      </c>
      <c r="B272" s="22" t="s">
        <v>491</v>
      </c>
      <c r="C272" s="10" t="s">
        <v>452</v>
      </c>
      <c r="D272" s="22"/>
      <c r="E272" s="9"/>
      <c r="F272" s="13">
        <v>35</v>
      </c>
      <c r="G272" s="13"/>
      <c r="H272" s="13">
        <f t="shared" si="117"/>
        <v>35</v>
      </c>
      <c r="J272" s="13">
        <f t="shared" si="118"/>
        <v>35</v>
      </c>
      <c r="L272" s="13">
        <f t="shared" si="119"/>
        <v>35</v>
      </c>
    </row>
    <row r="273" spans="1:12">
      <c r="A273" s="17" t="s">
        <v>12</v>
      </c>
      <c r="B273" s="22" t="s">
        <v>491</v>
      </c>
      <c r="C273" s="10" t="s">
        <v>452</v>
      </c>
      <c r="D273" s="22" t="s">
        <v>13</v>
      </c>
      <c r="E273" s="9"/>
      <c r="F273" s="13">
        <v>35</v>
      </c>
      <c r="G273" s="13"/>
      <c r="H273" s="13">
        <f t="shared" si="117"/>
        <v>35</v>
      </c>
      <c r="J273" s="13">
        <f t="shared" si="118"/>
        <v>35</v>
      </c>
      <c r="L273" s="13">
        <f t="shared" si="119"/>
        <v>35</v>
      </c>
    </row>
    <row r="274" spans="1:12" ht="45">
      <c r="A274" s="25" t="s">
        <v>50</v>
      </c>
      <c r="B274" s="22" t="s">
        <v>491</v>
      </c>
      <c r="C274" s="10" t="s">
        <v>452</v>
      </c>
      <c r="D274" s="22" t="s">
        <v>240</v>
      </c>
      <c r="E274" s="9"/>
      <c r="F274" s="13">
        <v>35</v>
      </c>
      <c r="G274" s="13"/>
      <c r="H274" s="13">
        <f t="shared" si="117"/>
        <v>35</v>
      </c>
      <c r="J274" s="13">
        <f t="shared" si="118"/>
        <v>35</v>
      </c>
      <c r="L274" s="13">
        <f t="shared" si="119"/>
        <v>35</v>
      </c>
    </row>
    <row r="275" spans="1:12" ht="45">
      <c r="A275" s="17" t="s">
        <v>66</v>
      </c>
      <c r="B275" s="22" t="s">
        <v>491</v>
      </c>
      <c r="C275" s="10" t="s">
        <v>452</v>
      </c>
      <c r="D275" s="22" t="s">
        <v>240</v>
      </c>
      <c r="E275" s="9">
        <v>600</v>
      </c>
      <c r="F275" s="13">
        <v>35</v>
      </c>
      <c r="G275" s="13"/>
      <c r="H275" s="13">
        <f t="shared" si="117"/>
        <v>35</v>
      </c>
      <c r="J275" s="13">
        <f t="shared" si="118"/>
        <v>35</v>
      </c>
      <c r="L275" s="13">
        <f t="shared" si="119"/>
        <v>35</v>
      </c>
    </row>
    <row r="276" spans="1:12">
      <c r="A276" s="17"/>
      <c r="B276" s="22"/>
      <c r="C276" s="10" t="s">
        <v>456</v>
      </c>
      <c r="D276" s="22"/>
      <c r="E276" s="9"/>
      <c r="G276" s="13"/>
      <c r="H276" s="13"/>
    </row>
    <row r="277" spans="1:12" ht="29.25">
      <c r="A277" s="20" t="s">
        <v>241</v>
      </c>
      <c r="B277" s="21" t="s">
        <v>494</v>
      </c>
      <c r="C277" s="10" t="s">
        <v>456</v>
      </c>
      <c r="D277" s="21"/>
      <c r="E277" s="9"/>
      <c r="F277" s="77">
        <f>SUM(F278+F282+F301)</f>
        <v>661007.89999999991</v>
      </c>
      <c r="G277" s="77">
        <f t="shared" ref="G277:L277" si="120">SUM(G278+G282+G301)</f>
        <v>12541.800000000001</v>
      </c>
      <c r="H277" s="77">
        <f t="shared" si="120"/>
        <v>673549.7</v>
      </c>
      <c r="I277" s="77">
        <f t="shared" si="120"/>
        <v>0</v>
      </c>
      <c r="J277" s="77">
        <f t="shared" si="120"/>
        <v>624680.30000000005</v>
      </c>
      <c r="K277" s="77">
        <f t="shared" si="120"/>
        <v>0</v>
      </c>
      <c r="L277" s="77">
        <f t="shared" si="120"/>
        <v>593005.1</v>
      </c>
    </row>
    <row r="278" spans="1:12">
      <c r="A278" s="17" t="s">
        <v>27</v>
      </c>
      <c r="B278" s="22" t="s">
        <v>494</v>
      </c>
      <c r="C278" s="10" t="s">
        <v>452</v>
      </c>
      <c r="D278" s="22"/>
      <c r="E278" s="9"/>
      <c r="F278" s="13">
        <f>SUM(F279+I278)</f>
        <v>80544.600000000006</v>
      </c>
      <c r="G278" s="13"/>
      <c r="H278" s="13">
        <f t="shared" ref="H278:L278" si="121">SUM(H279+K278)</f>
        <v>80544.600000000006</v>
      </c>
      <c r="I278" s="13">
        <f t="shared" si="121"/>
        <v>0</v>
      </c>
      <c r="J278" s="13">
        <f t="shared" si="121"/>
        <v>31675.200000000001</v>
      </c>
      <c r="K278" s="13">
        <f t="shared" si="121"/>
        <v>0</v>
      </c>
      <c r="L278" s="13">
        <f t="shared" si="121"/>
        <v>0</v>
      </c>
    </row>
    <row r="279" spans="1:12">
      <c r="A279" s="17" t="s">
        <v>12</v>
      </c>
      <c r="B279" s="22" t="s">
        <v>494</v>
      </c>
      <c r="C279" s="10" t="s">
        <v>452</v>
      </c>
      <c r="D279" s="22" t="s">
        <v>13</v>
      </c>
      <c r="E279" s="9"/>
      <c r="F279" s="13">
        <f>SUM(F280)</f>
        <v>80544.600000000006</v>
      </c>
      <c r="G279" s="13">
        <f t="shared" ref="G279:L280" si="122">SUM(G280)</f>
        <v>0</v>
      </c>
      <c r="H279" s="13">
        <f t="shared" si="122"/>
        <v>80544.600000000006</v>
      </c>
      <c r="I279" s="13">
        <f t="shared" si="122"/>
        <v>0</v>
      </c>
      <c r="J279" s="13">
        <f t="shared" si="122"/>
        <v>31675.200000000001</v>
      </c>
      <c r="K279" s="13">
        <f t="shared" si="122"/>
        <v>0</v>
      </c>
      <c r="L279" s="13">
        <f t="shared" si="122"/>
        <v>0</v>
      </c>
    </row>
    <row r="280" spans="1:12" ht="30">
      <c r="A280" s="23" t="s">
        <v>58</v>
      </c>
      <c r="B280" s="22" t="s">
        <v>494</v>
      </c>
      <c r="C280" s="10" t="s">
        <v>452</v>
      </c>
      <c r="D280" s="22" t="s">
        <v>59</v>
      </c>
      <c r="E280" s="9"/>
      <c r="F280" s="13">
        <f>SUM(F281)</f>
        <v>80544.600000000006</v>
      </c>
      <c r="G280" s="13">
        <f t="shared" si="122"/>
        <v>0</v>
      </c>
      <c r="H280" s="13">
        <f t="shared" si="122"/>
        <v>80544.600000000006</v>
      </c>
      <c r="I280" s="13">
        <f t="shared" si="122"/>
        <v>0</v>
      </c>
      <c r="J280" s="13">
        <f t="shared" si="122"/>
        <v>31675.200000000001</v>
      </c>
      <c r="K280" s="13">
        <f t="shared" si="122"/>
        <v>0</v>
      </c>
      <c r="L280" s="13">
        <f t="shared" si="122"/>
        <v>0</v>
      </c>
    </row>
    <row r="281" spans="1:12">
      <c r="A281" s="23" t="s">
        <v>24</v>
      </c>
      <c r="B281" s="22" t="s">
        <v>494</v>
      </c>
      <c r="C281" s="10" t="s">
        <v>452</v>
      </c>
      <c r="D281" s="22" t="s">
        <v>59</v>
      </c>
      <c r="E281" s="9">
        <v>800</v>
      </c>
      <c r="F281" s="13">
        <v>80544.600000000006</v>
      </c>
      <c r="G281" s="13"/>
      <c r="H281" s="13">
        <f t="shared" ref="H281:H340" si="123">SUM(F281:G281)</f>
        <v>80544.600000000006</v>
      </c>
      <c r="J281" s="13">
        <v>31675.200000000001</v>
      </c>
    </row>
    <row r="282" spans="1:12">
      <c r="A282" s="30" t="s">
        <v>73</v>
      </c>
      <c r="B282" s="31" t="s">
        <v>494</v>
      </c>
      <c r="C282" s="31" t="s">
        <v>465</v>
      </c>
      <c r="D282" s="31"/>
      <c r="E282" s="32"/>
      <c r="F282" s="13">
        <f>SUM(F283+F291)</f>
        <v>291902.5</v>
      </c>
      <c r="G282" s="13">
        <f t="shared" ref="G282:L282" si="124">SUM(G283+G291)</f>
        <v>1096.5999999999999</v>
      </c>
      <c r="H282" s="13">
        <f t="shared" si="124"/>
        <v>292999.09999999998</v>
      </c>
      <c r="I282" s="13">
        <f t="shared" si="124"/>
        <v>0</v>
      </c>
      <c r="J282" s="13">
        <f t="shared" si="124"/>
        <v>292999.09999999998</v>
      </c>
      <c r="K282" s="13">
        <f t="shared" si="124"/>
        <v>0</v>
      </c>
      <c r="L282" s="13">
        <f t="shared" si="124"/>
        <v>292999.09999999998</v>
      </c>
    </row>
    <row r="283" spans="1:12">
      <c r="A283" s="23" t="s">
        <v>242</v>
      </c>
      <c r="B283" s="31" t="s">
        <v>494</v>
      </c>
      <c r="C283" s="31" t="s">
        <v>495</v>
      </c>
      <c r="D283" s="31"/>
      <c r="E283" s="32"/>
      <c r="F283" s="13">
        <f>SUM(F284)</f>
        <v>500</v>
      </c>
      <c r="G283" s="13">
        <f t="shared" ref="G283:L285" si="125">SUM(G284)</f>
        <v>1096.5999999999999</v>
      </c>
      <c r="H283" s="13">
        <f t="shared" si="125"/>
        <v>1596.6</v>
      </c>
      <c r="I283" s="13">
        <f t="shared" si="125"/>
        <v>0</v>
      </c>
      <c r="J283" s="13">
        <f t="shared" si="125"/>
        <v>1596.6</v>
      </c>
      <c r="K283" s="13">
        <f t="shared" si="125"/>
        <v>0</v>
      </c>
      <c r="L283" s="13">
        <f t="shared" si="125"/>
        <v>1596.6</v>
      </c>
    </row>
    <row r="284" spans="1:12" ht="75">
      <c r="A284" s="17" t="s">
        <v>75</v>
      </c>
      <c r="B284" s="31" t="s">
        <v>494</v>
      </c>
      <c r="C284" s="31" t="s">
        <v>495</v>
      </c>
      <c r="D284" s="22" t="s">
        <v>76</v>
      </c>
      <c r="E284" s="32"/>
      <c r="F284" s="13">
        <f>SUM(F285)</f>
        <v>500</v>
      </c>
      <c r="G284" s="13">
        <f t="shared" si="125"/>
        <v>1096.5999999999999</v>
      </c>
      <c r="H284" s="13">
        <f t="shared" si="125"/>
        <v>1596.6</v>
      </c>
      <c r="I284" s="13">
        <f t="shared" si="125"/>
        <v>0</v>
      </c>
      <c r="J284" s="13">
        <f t="shared" si="125"/>
        <v>1596.6</v>
      </c>
      <c r="K284" s="13">
        <f t="shared" si="125"/>
        <v>0</v>
      </c>
      <c r="L284" s="13">
        <f t="shared" si="125"/>
        <v>1596.6</v>
      </c>
    </row>
    <row r="285" spans="1:12" ht="60">
      <c r="A285" s="17" t="s">
        <v>77</v>
      </c>
      <c r="B285" s="31" t="s">
        <v>494</v>
      </c>
      <c r="C285" s="31" t="s">
        <v>495</v>
      </c>
      <c r="D285" s="22" t="s">
        <v>78</v>
      </c>
      <c r="E285" s="32"/>
      <c r="F285" s="13">
        <f>SUM(F286)</f>
        <v>500</v>
      </c>
      <c r="G285" s="13">
        <f t="shared" si="125"/>
        <v>1096.5999999999999</v>
      </c>
      <c r="H285" s="13">
        <f t="shared" si="125"/>
        <v>1596.6</v>
      </c>
      <c r="I285" s="13">
        <f t="shared" si="125"/>
        <v>0</v>
      </c>
      <c r="J285" s="13">
        <f t="shared" si="125"/>
        <v>1596.6</v>
      </c>
      <c r="K285" s="13">
        <f t="shared" si="125"/>
        <v>0</v>
      </c>
      <c r="L285" s="13">
        <f t="shared" si="125"/>
        <v>1596.6</v>
      </c>
    </row>
    <row r="286" spans="1:12" ht="60">
      <c r="A286" s="30" t="s">
        <v>79</v>
      </c>
      <c r="B286" s="31" t="s">
        <v>494</v>
      </c>
      <c r="C286" s="31" t="s">
        <v>495</v>
      </c>
      <c r="D286" s="22" t="s">
        <v>80</v>
      </c>
      <c r="E286" s="32"/>
      <c r="F286" s="13">
        <f>SUM(F287+F289)</f>
        <v>500</v>
      </c>
      <c r="G286" s="13">
        <f t="shared" ref="G286:L286" si="126">SUM(G287+G289)</f>
        <v>1096.5999999999999</v>
      </c>
      <c r="H286" s="13">
        <f t="shared" si="126"/>
        <v>1596.6</v>
      </c>
      <c r="I286" s="13">
        <f t="shared" si="126"/>
        <v>0</v>
      </c>
      <c r="J286" s="13">
        <f t="shared" si="126"/>
        <v>1596.6</v>
      </c>
      <c r="K286" s="13">
        <f t="shared" si="126"/>
        <v>0</v>
      </c>
      <c r="L286" s="13">
        <f t="shared" si="126"/>
        <v>1596.6</v>
      </c>
    </row>
    <row r="287" spans="1:12" ht="60">
      <c r="A287" s="17" t="s">
        <v>243</v>
      </c>
      <c r="B287" s="31" t="s">
        <v>494</v>
      </c>
      <c r="C287" s="31" t="s">
        <v>495</v>
      </c>
      <c r="D287" s="22" t="s">
        <v>244</v>
      </c>
      <c r="E287" s="32"/>
      <c r="F287" s="13">
        <f>SUM(F288)</f>
        <v>500</v>
      </c>
      <c r="G287" s="13">
        <f t="shared" ref="G287:L287" si="127">SUM(G288)</f>
        <v>0</v>
      </c>
      <c r="H287" s="13">
        <f t="shared" si="127"/>
        <v>500</v>
      </c>
      <c r="I287" s="13">
        <f t="shared" si="127"/>
        <v>0</v>
      </c>
      <c r="J287" s="13">
        <f t="shared" si="127"/>
        <v>500</v>
      </c>
      <c r="K287" s="13">
        <f t="shared" si="127"/>
        <v>0</v>
      </c>
      <c r="L287" s="13">
        <f t="shared" si="127"/>
        <v>500</v>
      </c>
    </row>
    <row r="288" spans="1:12" ht="45">
      <c r="A288" s="17" t="s">
        <v>23</v>
      </c>
      <c r="B288" s="31" t="s">
        <v>494</v>
      </c>
      <c r="C288" s="31" t="s">
        <v>495</v>
      </c>
      <c r="D288" s="22" t="s">
        <v>244</v>
      </c>
      <c r="E288" s="32">
        <v>200</v>
      </c>
      <c r="F288" s="13">
        <v>500</v>
      </c>
      <c r="G288" s="13"/>
      <c r="H288" s="13">
        <f t="shared" si="123"/>
        <v>500</v>
      </c>
      <c r="J288" s="13">
        <v>500</v>
      </c>
      <c r="L288" s="13">
        <v>500</v>
      </c>
    </row>
    <row r="289" spans="1:12" ht="315">
      <c r="A289" s="33" t="s">
        <v>523</v>
      </c>
      <c r="B289" s="31" t="s">
        <v>494</v>
      </c>
      <c r="C289" s="31" t="s">
        <v>495</v>
      </c>
      <c r="D289" s="22" t="s">
        <v>245</v>
      </c>
      <c r="E289" s="32"/>
      <c r="F289" s="13"/>
      <c r="G289" s="13">
        <f>SUM(G290)</f>
        <v>1096.5999999999999</v>
      </c>
      <c r="H289" s="13">
        <f t="shared" si="123"/>
        <v>1096.5999999999999</v>
      </c>
      <c r="J289" s="13">
        <f>SUM(J290)</f>
        <v>1096.5999999999999</v>
      </c>
      <c r="L289" s="13">
        <f>SUM(L290)</f>
        <v>1096.5999999999999</v>
      </c>
    </row>
    <row r="290" spans="1:12" ht="45">
      <c r="A290" s="17" t="s">
        <v>23</v>
      </c>
      <c r="B290" s="31" t="s">
        <v>494</v>
      </c>
      <c r="C290" s="31" t="s">
        <v>495</v>
      </c>
      <c r="D290" s="22" t="s">
        <v>245</v>
      </c>
      <c r="E290" s="32">
        <v>200</v>
      </c>
      <c r="F290" s="13"/>
      <c r="G290" s="13">
        <v>1096.5999999999999</v>
      </c>
      <c r="H290" s="13">
        <f t="shared" si="123"/>
        <v>1096.5999999999999</v>
      </c>
      <c r="J290" s="13">
        <v>1096.5999999999999</v>
      </c>
      <c r="L290" s="13">
        <v>1096.5999999999999</v>
      </c>
    </row>
    <row r="291" spans="1:12">
      <c r="A291" s="30" t="s">
        <v>96</v>
      </c>
      <c r="B291" s="31" t="s">
        <v>494</v>
      </c>
      <c r="C291" s="31" t="s">
        <v>468</v>
      </c>
      <c r="D291" s="31"/>
      <c r="E291" s="32"/>
      <c r="F291" s="13">
        <f>SUM(F292)</f>
        <v>291402.5</v>
      </c>
      <c r="G291" s="13">
        <f t="shared" ref="G291:L293" si="128">SUM(G292)</f>
        <v>0</v>
      </c>
      <c r="H291" s="13">
        <f t="shared" si="128"/>
        <v>291402.5</v>
      </c>
      <c r="I291" s="13">
        <f t="shared" si="128"/>
        <v>0</v>
      </c>
      <c r="J291" s="13">
        <f t="shared" si="128"/>
        <v>291402.5</v>
      </c>
      <c r="K291" s="13">
        <f t="shared" si="128"/>
        <v>0</v>
      </c>
      <c r="L291" s="13">
        <f t="shared" si="128"/>
        <v>291402.5</v>
      </c>
    </row>
    <row r="292" spans="1:12" ht="45">
      <c r="A292" s="30" t="s">
        <v>83</v>
      </c>
      <c r="B292" s="31" t="s">
        <v>494</v>
      </c>
      <c r="C292" s="31" t="s">
        <v>468</v>
      </c>
      <c r="D292" s="31" t="s">
        <v>84</v>
      </c>
      <c r="E292" s="32"/>
      <c r="F292" s="13">
        <f>SUM(F293)</f>
        <v>291402.5</v>
      </c>
      <c r="G292" s="13">
        <f t="shared" si="128"/>
        <v>0</v>
      </c>
      <c r="H292" s="13">
        <f t="shared" si="128"/>
        <v>291402.5</v>
      </c>
      <c r="I292" s="13">
        <f t="shared" si="128"/>
        <v>0</v>
      </c>
      <c r="J292" s="13">
        <f t="shared" si="128"/>
        <v>291402.5</v>
      </c>
      <c r="K292" s="13">
        <f t="shared" si="128"/>
        <v>0</v>
      </c>
      <c r="L292" s="13">
        <f t="shared" si="128"/>
        <v>291402.5</v>
      </c>
    </row>
    <row r="293" spans="1:12" ht="60">
      <c r="A293" s="30" t="s">
        <v>97</v>
      </c>
      <c r="B293" s="31" t="s">
        <v>494</v>
      </c>
      <c r="C293" s="31" t="s">
        <v>468</v>
      </c>
      <c r="D293" s="31" t="s">
        <v>98</v>
      </c>
      <c r="E293" s="32"/>
      <c r="F293" s="13">
        <f>SUM(F294)</f>
        <v>291402.5</v>
      </c>
      <c r="G293" s="13">
        <f t="shared" si="128"/>
        <v>0</v>
      </c>
      <c r="H293" s="13">
        <f t="shared" si="128"/>
        <v>291402.5</v>
      </c>
      <c r="I293" s="13">
        <f t="shared" si="128"/>
        <v>0</v>
      </c>
      <c r="J293" s="13">
        <f t="shared" si="128"/>
        <v>291402.5</v>
      </c>
      <c r="K293" s="13">
        <f t="shared" si="128"/>
        <v>0</v>
      </c>
      <c r="L293" s="13">
        <f t="shared" si="128"/>
        <v>291402.5</v>
      </c>
    </row>
    <row r="294" spans="1:12" ht="30">
      <c r="A294" s="33" t="s">
        <v>99</v>
      </c>
      <c r="B294" s="31" t="s">
        <v>494</v>
      </c>
      <c r="C294" s="31" t="s">
        <v>468</v>
      </c>
      <c r="D294" s="31" t="s">
        <v>100</v>
      </c>
      <c r="E294" s="32"/>
      <c r="F294" s="13">
        <f>SUM(F295+F297+F299)</f>
        <v>291402.5</v>
      </c>
      <c r="G294" s="13">
        <f t="shared" ref="G294:L294" si="129">SUM(G295+G297+G299)</f>
        <v>0</v>
      </c>
      <c r="H294" s="13">
        <f t="shared" si="129"/>
        <v>291402.5</v>
      </c>
      <c r="I294" s="13">
        <f t="shared" si="129"/>
        <v>0</v>
      </c>
      <c r="J294" s="13">
        <f t="shared" si="129"/>
        <v>291402.5</v>
      </c>
      <c r="K294" s="13">
        <f t="shared" si="129"/>
        <v>0</v>
      </c>
      <c r="L294" s="13">
        <f t="shared" si="129"/>
        <v>291402.5</v>
      </c>
    </row>
    <row r="295" spans="1:12" ht="60">
      <c r="A295" s="30" t="s">
        <v>246</v>
      </c>
      <c r="B295" s="31" t="s">
        <v>494</v>
      </c>
      <c r="C295" s="31" t="s">
        <v>468</v>
      </c>
      <c r="D295" s="31" t="s">
        <v>247</v>
      </c>
      <c r="E295" s="32"/>
      <c r="F295" s="13">
        <f>SUM(F296)</f>
        <v>251456.3</v>
      </c>
      <c r="G295" s="13">
        <f t="shared" ref="G295:L295" si="130">SUM(G296)</f>
        <v>0</v>
      </c>
      <c r="H295" s="13">
        <f t="shared" si="130"/>
        <v>251456.3</v>
      </c>
      <c r="I295" s="13">
        <f t="shared" si="130"/>
        <v>0</v>
      </c>
      <c r="J295" s="13">
        <f t="shared" si="130"/>
        <v>251456.3</v>
      </c>
      <c r="K295" s="13">
        <f t="shared" si="130"/>
        <v>0</v>
      </c>
      <c r="L295" s="13">
        <f t="shared" si="130"/>
        <v>251456.3</v>
      </c>
    </row>
    <row r="296" spans="1:12">
      <c r="A296" s="33" t="s">
        <v>24</v>
      </c>
      <c r="B296" s="31" t="s">
        <v>494</v>
      </c>
      <c r="C296" s="31" t="s">
        <v>468</v>
      </c>
      <c r="D296" s="31" t="s">
        <v>247</v>
      </c>
      <c r="E296" s="32">
        <v>800</v>
      </c>
      <c r="F296" s="13">
        <v>251456.3</v>
      </c>
      <c r="G296" s="13"/>
      <c r="H296" s="13">
        <f t="shared" si="123"/>
        <v>251456.3</v>
      </c>
      <c r="J296" s="13">
        <v>251456.3</v>
      </c>
      <c r="L296" s="13">
        <v>251456.3</v>
      </c>
    </row>
    <row r="297" spans="1:12" ht="90">
      <c r="A297" s="30" t="s">
        <v>248</v>
      </c>
      <c r="B297" s="31" t="s">
        <v>494</v>
      </c>
      <c r="C297" s="31" t="s">
        <v>468</v>
      </c>
      <c r="D297" s="31" t="s">
        <v>249</v>
      </c>
      <c r="E297" s="32"/>
      <c r="F297" s="13">
        <f>SUM(F298)</f>
        <v>2429.9</v>
      </c>
      <c r="G297" s="13">
        <f t="shared" ref="G297:L297" si="131">SUM(G298)</f>
        <v>0</v>
      </c>
      <c r="H297" s="13">
        <f t="shared" si="131"/>
        <v>2429.9</v>
      </c>
      <c r="I297" s="13">
        <f t="shared" si="131"/>
        <v>0</v>
      </c>
      <c r="J297" s="13">
        <f t="shared" si="131"/>
        <v>2429.9</v>
      </c>
      <c r="K297" s="13">
        <f t="shared" si="131"/>
        <v>0</v>
      </c>
      <c r="L297" s="13">
        <f t="shared" si="131"/>
        <v>2429.9</v>
      </c>
    </row>
    <row r="298" spans="1:12">
      <c r="A298" s="33" t="s">
        <v>24</v>
      </c>
      <c r="B298" s="31" t="s">
        <v>494</v>
      </c>
      <c r="C298" s="31" t="s">
        <v>468</v>
      </c>
      <c r="D298" s="31" t="s">
        <v>249</v>
      </c>
      <c r="E298" s="32">
        <v>800</v>
      </c>
      <c r="F298" s="13">
        <v>2429.9</v>
      </c>
      <c r="G298" s="13"/>
      <c r="H298" s="13">
        <f t="shared" si="123"/>
        <v>2429.9</v>
      </c>
      <c r="J298" s="13">
        <v>2429.9</v>
      </c>
      <c r="L298" s="13">
        <v>2429.9</v>
      </c>
    </row>
    <row r="299" spans="1:12" ht="75">
      <c r="A299" s="30" t="s">
        <v>250</v>
      </c>
      <c r="B299" s="31" t="s">
        <v>494</v>
      </c>
      <c r="C299" s="31" t="s">
        <v>468</v>
      </c>
      <c r="D299" s="31" t="s">
        <v>251</v>
      </c>
      <c r="E299" s="32"/>
      <c r="F299" s="13">
        <f>SUM(F300)</f>
        <v>37516.300000000003</v>
      </c>
      <c r="G299" s="13">
        <f t="shared" ref="G299:L299" si="132">SUM(G300)</f>
        <v>0</v>
      </c>
      <c r="H299" s="13">
        <f t="shared" si="132"/>
        <v>37516.300000000003</v>
      </c>
      <c r="I299" s="13">
        <f t="shared" si="132"/>
        <v>0</v>
      </c>
      <c r="J299" s="13">
        <f t="shared" si="132"/>
        <v>37516.300000000003</v>
      </c>
      <c r="K299" s="13">
        <f t="shared" si="132"/>
        <v>0</v>
      </c>
      <c r="L299" s="13">
        <f t="shared" si="132"/>
        <v>37516.300000000003</v>
      </c>
    </row>
    <row r="300" spans="1:12">
      <c r="A300" s="33" t="s">
        <v>24</v>
      </c>
      <c r="B300" s="31" t="s">
        <v>494</v>
      </c>
      <c r="C300" s="31" t="s">
        <v>468</v>
      </c>
      <c r="D300" s="31" t="s">
        <v>251</v>
      </c>
      <c r="E300" s="32">
        <v>800</v>
      </c>
      <c r="F300" s="13">
        <v>37516.300000000003</v>
      </c>
      <c r="G300" s="13"/>
      <c r="H300" s="13">
        <f t="shared" si="123"/>
        <v>37516.300000000003</v>
      </c>
      <c r="J300" s="13">
        <v>37516.300000000003</v>
      </c>
      <c r="L300" s="13">
        <v>37516.300000000003</v>
      </c>
    </row>
    <row r="301" spans="1:12">
      <c r="A301" s="30" t="s">
        <v>142</v>
      </c>
      <c r="B301" s="31" t="s">
        <v>494</v>
      </c>
      <c r="C301" s="31" t="s">
        <v>474</v>
      </c>
      <c r="D301" s="31"/>
      <c r="E301" s="32"/>
      <c r="F301" s="13">
        <f>SUM(F302++F316++F327++F346)</f>
        <v>288560.8</v>
      </c>
      <c r="G301" s="13">
        <f t="shared" ref="G301:L301" si="133">SUM(G302++G316++G327++G346)</f>
        <v>11445.2</v>
      </c>
      <c r="H301" s="13">
        <f t="shared" si="133"/>
        <v>300006</v>
      </c>
      <c r="I301" s="13">
        <f t="shared" si="133"/>
        <v>0</v>
      </c>
      <c r="J301" s="13">
        <f t="shared" si="133"/>
        <v>300006</v>
      </c>
      <c r="K301" s="13">
        <f t="shared" si="133"/>
        <v>0</v>
      </c>
      <c r="L301" s="13">
        <f t="shared" si="133"/>
        <v>300006</v>
      </c>
    </row>
    <row r="302" spans="1:12">
      <c r="A302" s="30" t="s">
        <v>143</v>
      </c>
      <c r="B302" s="31" t="s">
        <v>494</v>
      </c>
      <c r="C302" s="31" t="s">
        <v>475</v>
      </c>
      <c r="D302" s="31"/>
      <c r="E302" s="32"/>
      <c r="F302" s="13">
        <f>SUM(F303+F308)</f>
        <v>21297.9</v>
      </c>
      <c r="G302" s="13">
        <f t="shared" ref="G302:L302" si="134">SUM(G303+G308)</f>
        <v>0</v>
      </c>
      <c r="H302" s="13">
        <f t="shared" si="134"/>
        <v>21297.9</v>
      </c>
      <c r="I302" s="13">
        <f t="shared" si="134"/>
        <v>0</v>
      </c>
      <c r="J302" s="13">
        <f t="shared" si="134"/>
        <v>21297.9</v>
      </c>
      <c r="K302" s="13">
        <f t="shared" si="134"/>
        <v>0</v>
      </c>
      <c r="L302" s="13">
        <f t="shared" si="134"/>
        <v>21297.9</v>
      </c>
    </row>
    <row r="303" spans="1:12" ht="60">
      <c r="A303" s="30" t="s">
        <v>158</v>
      </c>
      <c r="B303" s="31" t="s">
        <v>494</v>
      </c>
      <c r="C303" s="31" t="s">
        <v>475</v>
      </c>
      <c r="D303" s="31" t="s">
        <v>159</v>
      </c>
      <c r="E303" s="32"/>
      <c r="F303" s="13">
        <f>SUM(F304)</f>
        <v>500</v>
      </c>
      <c r="G303" s="13">
        <f t="shared" ref="G303:L306" si="135">SUM(G304)</f>
        <v>0</v>
      </c>
      <c r="H303" s="13">
        <f t="shared" si="135"/>
        <v>500</v>
      </c>
      <c r="I303" s="13">
        <f t="shared" si="135"/>
        <v>0</v>
      </c>
      <c r="J303" s="13">
        <f t="shared" si="135"/>
        <v>500</v>
      </c>
      <c r="K303" s="13">
        <f t="shared" si="135"/>
        <v>0</v>
      </c>
      <c r="L303" s="13">
        <f t="shared" si="135"/>
        <v>500</v>
      </c>
    </row>
    <row r="304" spans="1:12" ht="45">
      <c r="A304" s="30" t="s">
        <v>258</v>
      </c>
      <c r="B304" s="31" t="s">
        <v>494</v>
      </c>
      <c r="C304" s="31" t="s">
        <v>475</v>
      </c>
      <c r="D304" s="31" t="s">
        <v>555</v>
      </c>
      <c r="E304" s="32"/>
      <c r="F304" s="13">
        <f>SUM(F305)</f>
        <v>500</v>
      </c>
      <c r="G304" s="13">
        <f t="shared" si="135"/>
        <v>0</v>
      </c>
      <c r="H304" s="13">
        <f t="shared" si="135"/>
        <v>500</v>
      </c>
      <c r="I304" s="13">
        <f t="shared" si="135"/>
        <v>0</v>
      </c>
      <c r="J304" s="13">
        <f t="shared" si="135"/>
        <v>500</v>
      </c>
      <c r="K304" s="13">
        <f t="shared" si="135"/>
        <v>0</v>
      </c>
      <c r="L304" s="13">
        <f t="shared" si="135"/>
        <v>500</v>
      </c>
    </row>
    <row r="305" spans="1:12" ht="45">
      <c r="A305" s="30" t="s">
        <v>556</v>
      </c>
      <c r="B305" s="31" t="s">
        <v>494</v>
      </c>
      <c r="C305" s="31" t="s">
        <v>475</v>
      </c>
      <c r="D305" s="31" t="s">
        <v>259</v>
      </c>
      <c r="E305" s="32"/>
      <c r="F305" s="13">
        <f>SUM(F306)</f>
        <v>500</v>
      </c>
      <c r="G305" s="13">
        <f t="shared" si="135"/>
        <v>0</v>
      </c>
      <c r="H305" s="13">
        <f t="shared" si="135"/>
        <v>500</v>
      </c>
      <c r="I305" s="13">
        <f t="shared" si="135"/>
        <v>0</v>
      </c>
      <c r="J305" s="13">
        <f t="shared" si="135"/>
        <v>500</v>
      </c>
      <c r="K305" s="13">
        <f t="shared" si="135"/>
        <v>0</v>
      </c>
      <c r="L305" s="13">
        <f t="shared" si="135"/>
        <v>500</v>
      </c>
    </row>
    <row r="306" spans="1:12" ht="30">
      <c r="A306" s="30" t="s">
        <v>260</v>
      </c>
      <c r="B306" s="31" t="s">
        <v>494</v>
      </c>
      <c r="C306" s="31" t="s">
        <v>475</v>
      </c>
      <c r="D306" s="31" t="s">
        <v>261</v>
      </c>
      <c r="E306" s="32"/>
      <c r="F306" s="13">
        <f>SUM(F307)</f>
        <v>500</v>
      </c>
      <c r="G306" s="13">
        <f t="shared" si="135"/>
        <v>0</v>
      </c>
      <c r="H306" s="13">
        <f t="shared" si="135"/>
        <v>500</v>
      </c>
      <c r="I306" s="13">
        <f t="shared" si="135"/>
        <v>0</v>
      </c>
      <c r="J306" s="13">
        <f t="shared" si="135"/>
        <v>500</v>
      </c>
      <c r="K306" s="13">
        <f t="shared" si="135"/>
        <v>0</v>
      </c>
      <c r="L306" s="13">
        <f t="shared" si="135"/>
        <v>500</v>
      </c>
    </row>
    <row r="307" spans="1:12" ht="45">
      <c r="A307" s="17" t="s">
        <v>23</v>
      </c>
      <c r="B307" s="31" t="s">
        <v>494</v>
      </c>
      <c r="C307" s="31" t="s">
        <v>475</v>
      </c>
      <c r="D307" s="31" t="s">
        <v>261</v>
      </c>
      <c r="E307" s="32">
        <v>200</v>
      </c>
      <c r="F307" s="13">
        <v>500</v>
      </c>
      <c r="G307" s="13"/>
      <c r="H307" s="13">
        <f t="shared" si="123"/>
        <v>500</v>
      </c>
      <c r="J307" s="13">
        <v>500</v>
      </c>
      <c r="L307" s="13">
        <v>500</v>
      </c>
    </row>
    <row r="308" spans="1:12" ht="105">
      <c r="A308" s="30" t="s">
        <v>262</v>
      </c>
      <c r="B308" s="31" t="s">
        <v>494</v>
      </c>
      <c r="C308" s="31" t="s">
        <v>475</v>
      </c>
      <c r="D308" s="31" t="s">
        <v>145</v>
      </c>
      <c r="E308" s="32"/>
      <c r="F308" s="13">
        <f>SUM(F309)</f>
        <v>20797.900000000001</v>
      </c>
      <c r="G308" s="13">
        <f t="shared" ref="G308:L308" si="136">SUM(G309)</f>
        <v>0</v>
      </c>
      <c r="H308" s="13">
        <f t="shared" si="136"/>
        <v>20797.900000000001</v>
      </c>
      <c r="I308" s="13">
        <f t="shared" si="136"/>
        <v>0</v>
      </c>
      <c r="J308" s="13">
        <f t="shared" si="136"/>
        <v>20797.900000000001</v>
      </c>
      <c r="K308" s="13">
        <f t="shared" si="136"/>
        <v>0</v>
      </c>
      <c r="L308" s="13">
        <f t="shared" si="136"/>
        <v>20797.900000000001</v>
      </c>
    </row>
    <row r="309" spans="1:12" ht="60">
      <c r="A309" s="30" t="s">
        <v>146</v>
      </c>
      <c r="B309" s="31" t="s">
        <v>494</v>
      </c>
      <c r="C309" s="31" t="s">
        <v>475</v>
      </c>
      <c r="D309" s="31" t="s">
        <v>147</v>
      </c>
      <c r="E309" s="32"/>
      <c r="F309" s="13">
        <f>SUM(F310+F313)</f>
        <v>20797.900000000001</v>
      </c>
      <c r="G309" s="13">
        <f t="shared" ref="G309:L309" si="137">SUM(G310+G313)</f>
        <v>0</v>
      </c>
      <c r="H309" s="13">
        <f t="shared" si="137"/>
        <v>20797.900000000001</v>
      </c>
      <c r="I309" s="13">
        <f t="shared" si="137"/>
        <v>0</v>
      </c>
      <c r="J309" s="13">
        <f t="shared" si="137"/>
        <v>20797.900000000001</v>
      </c>
      <c r="K309" s="13">
        <f t="shared" si="137"/>
        <v>0</v>
      </c>
      <c r="L309" s="13">
        <f t="shared" si="137"/>
        <v>20797.900000000001</v>
      </c>
    </row>
    <row r="310" spans="1:12" ht="45">
      <c r="A310" s="34" t="s">
        <v>263</v>
      </c>
      <c r="B310" s="31" t="s">
        <v>494</v>
      </c>
      <c r="C310" s="31" t="s">
        <v>475</v>
      </c>
      <c r="D310" s="31" t="s">
        <v>264</v>
      </c>
      <c r="E310" s="32"/>
      <c r="F310" s="13">
        <f>SUM(F311)</f>
        <v>18797.900000000001</v>
      </c>
      <c r="G310" s="13">
        <f t="shared" ref="G310:L311" si="138">SUM(G311)</f>
        <v>0</v>
      </c>
      <c r="H310" s="13">
        <f t="shared" si="138"/>
        <v>18797.900000000001</v>
      </c>
      <c r="I310" s="13">
        <f t="shared" si="138"/>
        <v>0</v>
      </c>
      <c r="J310" s="13">
        <f t="shared" si="138"/>
        <v>18797.900000000001</v>
      </c>
      <c r="K310" s="13">
        <f t="shared" si="138"/>
        <v>0</v>
      </c>
      <c r="L310" s="13">
        <f t="shared" si="138"/>
        <v>18797.900000000001</v>
      </c>
    </row>
    <row r="311" spans="1:12" ht="75">
      <c r="A311" s="30" t="s">
        <v>265</v>
      </c>
      <c r="B311" s="31" t="s">
        <v>494</v>
      </c>
      <c r="C311" s="31" t="s">
        <v>475</v>
      </c>
      <c r="D311" s="31" t="s">
        <v>266</v>
      </c>
      <c r="E311" s="32"/>
      <c r="F311" s="13">
        <f>SUM(F312)</f>
        <v>18797.900000000001</v>
      </c>
      <c r="G311" s="13">
        <f t="shared" si="138"/>
        <v>0</v>
      </c>
      <c r="H311" s="13">
        <f t="shared" si="138"/>
        <v>18797.900000000001</v>
      </c>
      <c r="I311" s="13">
        <f t="shared" si="138"/>
        <v>0</v>
      </c>
      <c r="J311" s="13">
        <f t="shared" si="138"/>
        <v>18797.900000000001</v>
      </c>
      <c r="K311" s="13">
        <f t="shared" si="138"/>
        <v>0</v>
      </c>
      <c r="L311" s="13">
        <f t="shared" si="138"/>
        <v>18797.900000000001</v>
      </c>
    </row>
    <row r="312" spans="1:12">
      <c r="A312" s="33" t="s">
        <v>24</v>
      </c>
      <c r="B312" s="31" t="s">
        <v>494</v>
      </c>
      <c r="C312" s="31" t="s">
        <v>475</v>
      </c>
      <c r="D312" s="31" t="s">
        <v>266</v>
      </c>
      <c r="E312" s="32">
        <v>800</v>
      </c>
      <c r="F312" s="13">
        <v>18797.900000000001</v>
      </c>
      <c r="G312" s="13"/>
      <c r="H312" s="13">
        <f t="shared" si="123"/>
        <v>18797.900000000001</v>
      </c>
      <c r="J312" s="13">
        <v>18797.900000000001</v>
      </c>
      <c r="L312" s="13">
        <v>18797.900000000001</v>
      </c>
    </row>
    <row r="313" spans="1:12" ht="75">
      <c r="A313" s="33" t="s">
        <v>148</v>
      </c>
      <c r="B313" s="31" t="s">
        <v>494</v>
      </c>
      <c r="C313" s="31" t="s">
        <v>475</v>
      </c>
      <c r="D313" s="31" t="s">
        <v>149</v>
      </c>
      <c r="E313" s="32"/>
      <c r="F313" s="13">
        <f>SUM(F314)</f>
        <v>2000</v>
      </c>
      <c r="G313" s="13">
        <f t="shared" ref="G313:L314" si="139">SUM(G314)</f>
        <v>0</v>
      </c>
      <c r="H313" s="13">
        <f t="shared" si="139"/>
        <v>2000</v>
      </c>
      <c r="I313" s="13">
        <f t="shared" si="139"/>
        <v>0</v>
      </c>
      <c r="J313" s="13">
        <f t="shared" si="139"/>
        <v>2000</v>
      </c>
      <c r="K313" s="13">
        <f t="shared" si="139"/>
        <v>0</v>
      </c>
      <c r="L313" s="13">
        <f t="shared" si="139"/>
        <v>2000</v>
      </c>
    </row>
    <row r="314" spans="1:12" ht="45">
      <c r="A314" s="33" t="s">
        <v>267</v>
      </c>
      <c r="B314" s="31" t="s">
        <v>494</v>
      </c>
      <c r="C314" s="31" t="s">
        <v>475</v>
      </c>
      <c r="D314" s="31" t="s">
        <v>268</v>
      </c>
      <c r="E314" s="32"/>
      <c r="F314" s="13">
        <f>SUM(F315)</f>
        <v>2000</v>
      </c>
      <c r="G314" s="13">
        <f t="shared" si="139"/>
        <v>0</v>
      </c>
      <c r="H314" s="13">
        <f t="shared" si="139"/>
        <v>2000</v>
      </c>
      <c r="I314" s="13">
        <f t="shared" si="139"/>
        <v>0</v>
      </c>
      <c r="J314" s="13">
        <f t="shared" si="139"/>
        <v>2000</v>
      </c>
      <c r="K314" s="13">
        <f t="shared" si="139"/>
        <v>0</v>
      </c>
      <c r="L314" s="13">
        <f t="shared" si="139"/>
        <v>2000</v>
      </c>
    </row>
    <row r="315" spans="1:12" ht="30">
      <c r="A315" s="33" t="s">
        <v>166</v>
      </c>
      <c r="B315" s="31" t="s">
        <v>494</v>
      </c>
      <c r="C315" s="31" t="s">
        <v>475</v>
      </c>
      <c r="D315" s="31" t="s">
        <v>268</v>
      </c>
      <c r="E315" s="32">
        <v>200</v>
      </c>
      <c r="F315" s="13">
        <v>2000</v>
      </c>
      <c r="G315" s="13"/>
      <c r="H315" s="13">
        <f t="shared" si="123"/>
        <v>2000</v>
      </c>
      <c r="J315" s="13">
        <v>2000</v>
      </c>
      <c r="L315" s="13">
        <v>2000</v>
      </c>
    </row>
    <row r="316" spans="1:12">
      <c r="A316" s="30" t="s">
        <v>167</v>
      </c>
      <c r="B316" s="31" t="s">
        <v>494</v>
      </c>
      <c r="C316" s="31" t="s">
        <v>476</v>
      </c>
      <c r="D316" s="31"/>
      <c r="E316" s="32"/>
      <c r="F316" s="13">
        <f>SUM(F317+F322)</f>
        <v>6565</v>
      </c>
      <c r="G316" s="13">
        <f t="shared" ref="G316:L316" si="140">SUM(G317+G322)</f>
        <v>11445.2</v>
      </c>
      <c r="H316" s="13">
        <f t="shared" si="140"/>
        <v>18010.2</v>
      </c>
      <c r="I316" s="13">
        <f t="shared" si="140"/>
        <v>0</v>
      </c>
      <c r="J316" s="13">
        <f t="shared" si="140"/>
        <v>18010.2</v>
      </c>
      <c r="K316" s="13">
        <f t="shared" si="140"/>
        <v>0</v>
      </c>
      <c r="L316" s="13">
        <f t="shared" si="140"/>
        <v>18010.2</v>
      </c>
    </row>
    <row r="317" spans="1:12">
      <c r="A317" s="17" t="s">
        <v>12</v>
      </c>
      <c r="B317" s="31" t="s">
        <v>494</v>
      </c>
      <c r="C317" s="31" t="s">
        <v>476</v>
      </c>
      <c r="D317" s="22" t="s">
        <v>13</v>
      </c>
      <c r="E317" s="32"/>
      <c r="F317" s="13">
        <f>SUM(F318)</f>
        <v>0</v>
      </c>
      <c r="G317" s="13">
        <f t="shared" ref="G317:L318" si="141">SUM(G318)</f>
        <v>11445.2</v>
      </c>
      <c r="H317" s="13">
        <f t="shared" si="141"/>
        <v>11445.2</v>
      </c>
      <c r="I317" s="13">
        <f t="shared" si="141"/>
        <v>0</v>
      </c>
      <c r="J317" s="13">
        <f t="shared" si="141"/>
        <v>11445.2</v>
      </c>
      <c r="K317" s="13">
        <f t="shared" si="141"/>
        <v>0</v>
      </c>
      <c r="L317" s="13">
        <f t="shared" si="141"/>
        <v>11445.2</v>
      </c>
    </row>
    <row r="318" spans="1:12" ht="30">
      <c r="A318" s="23" t="s">
        <v>42</v>
      </c>
      <c r="B318" s="31" t="s">
        <v>494</v>
      </c>
      <c r="C318" s="31" t="s">
        <v>476</v>
      </c>
      <c r="D318" s="31" t="s">
        <v>43</v>
      </c>
      <c r="E318" s="32"/>
      <c r="F318" s="13">
        <f>SUM(F319)</f>
        <v>0</v>
      </c>
      <c r="G318" s="13">
        <f t="shared" si="141"/>
        <v>11445.2</v>
      </c>
      <c r="H318" s="13">
        <f t="shared" si="141"/>
        <v>11445.2</v>
      </c>
      <c r="I318" s="13">
        <f t="shared" si="141"/>
        <v>0</v>
      </c>
      <c r="J318" s="13">
        <f t="shared" si="141"/>
        <v>11445.2</v>
      </c>
      <c r="K318" s="13">
        <f t="shared" si="141"/>
        <v>0</v>
      </c>
      <c r="L318" s="13">
        <f t="shared" si="141"/>
        <v>11445.2</v>
      </c>
    </row>
    <row r="319" spans="1:12" ht="270">
      <c r="A319" s="33" t="s">
        <v>269</v>
      </c>
      <c r="B319" s="31" t="s">
        <v>494</v>
      </c>
      <c r="C319" s="31" t="s">
        <v>476</v>
      </c>
      <c r="D319" s="31" t="s">
        <v>270</v>
      </c>
      <c r="E319" s="32"/>
      <c r="F319" s="13">
        <f>SUM(F320:F321)</f>
        <v>0</v>
      </c>
      <c r="G319" s="13">
        <f t="shared" ref="G319:L319" si="142">SUM(G320:G321)</f>
        <v>11445.2</v>
      </c>
      <c r="H319" s="13">
        <f t="shared" si="142"/>
        <v>11445.2</v>
      </c>
      <c r="I319" s="13">
        <f t="shared" si="142"/>
        <v>0</v>
      </c>
      <c r="J319" s="13">
        <f t="shared" si="142"/>
        <v>11445.2</v>
      </c>
      <c r="K319" s="13">
        <f t="shared" si="142"/>
        <v>0</v>
      </c>
      <c r="L319" s="13">
        <f t="shared" si="142"/>
        <v>11445.2</v>
      </c>
    </row>
    <row r="320" spans="1:12">
      <c r="A320" s="33" t="s">
        <v>24</v>
      </c>
      <c r="B320" s="31" t="s">
        <v>494</v>
      </c>
      <c r="C320" s="31" t="s">
        <v>476</v>
      </c>
      <c r="D320" s="31" t="s">
        <v>270</v>
      </c>
      <c r="E320" s="32">
        <v>800</v>
      </c>
      <c r="F320" s="13"/>
      <c r="G320" s="13">
        <v>11403.5</v>
      </c>
      <c r="H320" s="13">
        <f t="shared" si="123"/>
        <v>11403.5</v>
      </c>
      <c r="J320" s="13">
        <v>11403.5</v>
      </c>
      <c r="L320" s="13">
        <v>11403.5</v>
      </c>
    </row>
    <row r="321" spans="1:12" ht="45">
      <c r="A321" s="17" t="s">
        <v>23</v>
      </c>
      <c r="B321" s="31" t="s">
        <v>494</v>
      </c>
      <c r="C321" s="31" t="s">
        <v>476</v>
      </c>
      <c r="D321" s="31" t="s">
        <v>270</v>
      </c>
      <c r="E321" s="32">
        <v>200</v>
      </c>
      <c r="F321" s="13"/>
      <c r="G321" s="13">
        <v>41.7</v>
      </c>
      <c r="H321" s="13">
        <f t="shared" si="123"/>
        <v>41.7</v>
      </c>
      <c r="J321" s="13">
        <v>41.7</v>
      </c>
      <c r="L321" s="13">
        <v>41.7</v>
      </c>
    </row>
    <row r="322" spans="1:12" ht="105">
      <c r="A322" s="30" t="s">
        <v>262</v>
      </c>
      <c r="B322" s="31" t="s">
        <v>494</v>
      </c>
      <c r="C322" s="31" t="s">
        <v>476</v>
      </c>
      <c r="D322" s="31" t="s">
        <v>145</v>
      </c>
      <c r="E322" s="32"/>
      <c r="F322" s="13">
        <f>SUM(F323)</f>
        <v>6565</v>
      </c>
      <c r="G322" s="13">
        <f t="shared" ref="G322:L325" si="143">SUM(G323)</f>
        <v>0</v>
      </c>
      <c r="H322" s="13">
        <f t="shared" si="143"/>
        <v>6565</v>
      </c>
      <c r="I322" s="13">
        <f t="shared" si="143"/>
        <v>0</v>
      </c>
      <c r="J322" s="13">
        <f t="shared" si="143"/>
        <v>6565</v>
      </c>
      <c r="K322" s="13">
        <f t="shared" si="143"/>
        <v>0</v>
      </c>
      <c r="L322" s="13">
        <f t="shared" si="143"/>
        <v>6565</v>
      </c>
    </row>
    <row r="323" spans="1:12" ht="60">
      <c r="A323" s="30" t="s">
        <v>146</v>
      </c>
      <c r="B323" s="31" t="s">
        <v>494</v>
      </c>
      <c r="C323" s="31" t="s">
        <v>476</v>
      </c>
      <c r="D323" s="31" t="s">
        <v>147</v>
      </c>
      <c r="E323" s="32"/>
      <c r="F323" s="13">
        <f>SUM(F324)</f>
        <v>6565</v>
      </c>
      <c r="G323" s="13">
        <f t="shared" si="143"/>
        <v>0</v>
      </c>
      <c r="H323" s="13">
        <f t="shared" si="143"/>
        <v>6565</v>
      </c>
      <c r="I323" s="13">
        <f t="shared" si="143"/>
        <v>0</v>
      </c>
      <c r="J323" s="13">
        <f t="shared" si="143"/>
        <v>6565</v>
      </c>
      <c r="K323" s="13">
        <f t="shared" si="143"/>
        <v>0</v>
      </c>
      <c r="L323" s="13">
        <f t="shared" si="143"/>
        <v>6565</v>
      </c>
    </row>
    <row r="324" spans="1:12" ht="45">
      <c r="A324" s="34" t="s">
        <v>263</v>
      </c>
      <c r="B324" s="31" t="s">
        <v>494</v>
      </c>
      <c r="C324" s="31" t="s">
        <v>476</v>
      </c>
      <c r="D324" s="31" t="s">
        <v>264</v>
      </c>
      <c r="E324" s="32"/>
      <c r="F324" s="13">
        <f>SUM(F325)</f>
        <v>6565</v>
      </c>
      <c r="G324" s="13">
        <f t="shared" si="143"/>
        <v>0</v>
      </c>
      <c r="H324" s="13">
        <f t="shared" si="143"/>
        <v>6565</v>
      </c>
      <c r="I324" s="13">
        <f t="shared" si="143"/>
        <v>0</v>
      </c>
      <c r="J324" s="13">
        <f t="shared" si="143"/>
        <v>6565</v>
      </c>
      <c r="K324" s="13">
        <f t="shared" si="143"/>
        <v>0</v>
      </c>
      <c r="L324" s="13">
        <f t="shared" si="143"/>
        <v>6565</v>
      </c>
    </row>
    <row r="325" spans="1:12" ht="45">
      <c r="A325" s="30" t="s">
        <v>271</v>
      </c>
      <c r="B325" s="31" t="s">
        <v>494</v>
      </c>
      <c r="C325" s="31" t="s">
        <v>476</v>
      </c>
      <c r="D325" s="31" t="s">
        <v>272</v>
      </c>
      <c r="E325" s="32"/>
      <c r="F325" s="13">
        <f>SUM(F326)</f>
        <v>6565</v>
      </c>
      <c r="G325" s="13">
        <f t="shared" si="143"/>
        <v>0</v>
      </c>
      <c r="H325" s="13">
        <f t="shared" si="143"/>
        <v>6565</v>
      </c>
      <c r="I325" s="13">
        <f t="shared" si="143"/>
        <v>0</v>
      </c>
      <c r="J325" s="13">
        <f t="shared" si="143"/>
        <v>6565</v>
      </c>
      <c r="K325" s="13">
        <f t="shared" si="143"/>
        <v>0</v>
      </c>
      <c r="L325" s="13">
        <f t="shared" si="143"/>
        <v>6565</v>
      </c>
    </row>
    <row r="326" spans="1:12">
      <c r="A326" s="33" t="s">
        <v>24</v>
      </c>
      <c r="B326" s="31" t="s">
        <v>494</v>
      </c>
      <c r="C326" s="31" t="s">
        <v>476</v>
      </c>
      <c r="D326" s="31" t="s">
        <v>272</v>
      </c>
      <c r="E326" s="32">
        <v>800</v>
      </c>
      <c r="F326" s="13">
        <v>6565</v>
      </c>
      <c r="G326" s="13"/>
      <c r="H326" s="13">
        <f t="shared" si="123"/>
        <v>6565</v>
      </c>
      <c r="J326" s="13">
        <v>6565</v>
      </c>
      <c r="L326" s="13">
        <v>6565</v>
      </c>
    </row>
    <row r="327" spans="1:12">
      <c r="A327" s="30" t="s">
        <v>273</v>
      </c>
      <c r="B327" s="31" t="s">
        <v>494</v>
      </c>
      <c r="C327" s="31" t="s">
        <v>496</v>
      </c>
      <c r="D327" s="31"/>
      <c r="E327" s="32"/>
      <c r="F327" s="13">
        <f>SUM(F328+F341)</f>
        <v>228482.69999999998</v>
      </c>
      <c r="G327" s="13">
        <f t="shared" ref="G327:L327" si="144">SUM(G328+G341)</f>
        <v>0</v>
      </c>
      <c r="H327" s="13">
        <f t="shared" si="144"/>
        <v>228482.69999999998</v>
      </c>
      <c r="I327" s="13">
        <f t="shared" si="144"/>
        <v>0</v>
      </c>
      <c r="J327" s="13">
        <f t="shared" si="144"/>
        <v>228482.69999999998</v>
      </c>
      <c r="K327" s="13">
        <f t="shared" si="144"/>
        <v>0</v>
      </c>
      <c r="L327" s="13">
        <f t="shared" si="144"/>
        <v>228482.69999999998</v>
      </c>
    </row>
    <row r="328" spans="1:12" ht="105">
      <c r="A328" s="30" t="s">
        <v>262</v>
      </c>
      <c r="B328" s="31" t="s">
        <v>494</v>
      </c>
      <c r="C328" s="31" t="s">
        <v>496</v>
      </c>
      <c r="D328" s="31" t="s">
        <v>145</v>
      </c>
      <c r="E328" s="32"/>
      <c r="F328" s="13">
        <f>SUM(F329)</f>
        <v>214306.8</v>
      </c>
      <c r="G328" s="13">
        <f t="shared" ref="G328:L329" si="145">SUM(G329)</f>
        <v>0</v>
      </c>
      <c r="H328" s="13">
        <f t="shared" si="145"/>
        <v>214306.8</v>
      </c>
      <c r="I328" s="13">
        <f t="shared" si="145"/>
        <v>0</v>
      </c>
      <c r="J328" s="13">
        <f t="shared" si="145"/>
        <v>214306.8</v>
      </c>
      <c r="K328" s="13">
        <f t="shared" si="145"/>
        <v>0</v>
      </c>
      <c r="L328" s="13">
        <f t="shared" si="145"/>
        <v>214306.8</v>
      </c>
    </row>
    <row r="329" spans="1:12" ht="30">
      <c r="A329" s="30" t="s">
        <v>252</v>
      </c>
      <c r="B329" s="31" t="s">
        <v>494</v>
      </c>
      <c r="C329" s="31" t="s">
        <v>496</v>
      </c>
      <c r="D329" s="31" t="s">
        <v>253</v>
      </c>
      <c r="E329" s="32"/>
      <c r="F329" s="13">
        <f>SUM(F330)</f>
        <v>214306.8</v>
      </c>
      <c r="G329" s="13">
        <f t="shared" si="145"/>
        <v>0</v>
      </c>
      <c r="H329" s="13">
        <f t="shared" si="145"/>
        <v>214306.8</v>
      </c>
      <c r="I329" s="13">
        <f t="shared" si="145"/>
        <v>0</v>
      </c>
      <c r="J329" s="13">
        <f t="shared" si="145"/>
        <v>214306.8</v>
      </c>
      <c r="K329" s="13">
        <f t="shared" si="145"/>
        <v>0</v>
      </c>
      <c r="L329" s="13">
        <f t="shared" si="145"/>
        <v>214306.8</v>
      </c>
    </row>
    <row r="330" spans="1:12" ht="45">
      <c r="A330" s="30" t="s">
        <v>254</v>
      </c>
      <c r="B330" s="31" t="s">
        <v>494</v>
      </c>
      <c r="C330" s="31" t="s">
        <v>496</v>
      </c>
      <c r="D330" s="31" t="s">
        <v>255</v>
      </c>
      <c r="E330" s="32"/>
      <c r="F330" s="13">
        <f>SUM(F331+F333+F335+F337+F339)</f>
        <v>214306.8</v>
      </c>
      <c r="G330" s="13">
        <f t="shared" ref="G330:L330" si="146">SUM(G331+G333+G335+G337+G339)</f>
        <v>0</v>
      </c>
      <c r="H330" s="13">
        <f t="shared" si="146"/>
        <v>214306.8</v>
      </c>
      <c r="I330" s="13">
        <f t="shared" si="146"/>
        <v>0</v>
      </c>
      <c r="J330" s="13">
        <f t="shared" si="146"/>
        <v>214306.8</v>
      </c>
      <c r="K330" s="13">
        <f t="shared" si="146"/>
        <v>0</v>
      </c>
      <c r="L330" s="13">
        <f t="shared" si="146"/>
        <v>214306.8</v>
      </c>
    </row>
    <row r="331" spans="1:12" ht="30">
      <c r="A331" s="34" t="s">
        <v>274</v>
      </c>
      <c r="B331" s="31" t="s">
        <v>494</v>
      </c>
      <c r="C331" s="31" t="s">
        <v>496</v>
      </c>
      <c r="D331" s="31" t="s">
        <v>275</v>
      </c>
      <c r="E331" s="32"/>
      <c r="F331" s="13">
        <f>SUM(F332)</f>
        <v>56584.3</v>
      </c>
      <c r="G331" s="13">
        <f t="shared" ref="G331:L331" si="147">SUM(G332)</f>
        <v>0</v>
      </c>
      <c r="H331" s="13">
        <f t="shared" si="147"/>
        <v>56584.3</v>
      </c>
      <c r="I331" s="13">
        <f t="shared" si="147"/>
        <v>0</v>
      </c>
      <c r="J331" s="13">
        <f t="shared" si="147"/>
        <v>56584.3</v>
      </c>
      <c r="K331" s="13">
        <f t="shared" si="147"/>
        <v>0</v>
      </c>
      <c r="L331" s="13">
        <f t="shared" si="147"/>
        <v>56584.3</v>
      </c>
    </row>
    <row r="332" spans="1:12" ht="45">
      <c r="A332" s="17" t="s">
        <v>23</v>
      </c>
      <c r="B332" s="31" t="s">
        <v>494</v>
      </c>
      <c r="C332" s="31" t="s">
        <v>496</v>
      </c>
      <c r="D332" s="31" t="s">
        <v>275</v>
      </c>
      <c r="E332" s="32">
        <v>200</v>
      </c>
      <c r="F332" s="13">
        <v>56584.3</v>
      </c>
      <c r="G332" s="13"/>
      <c r="H332" s="13">
        <f t="shared" si="123"/>
        <v>56584.3</v>
      </c>
      <c r="J332" s="13">
        <v>56584.3</v>
      </c>
      <c r="L332" s="13">
        <v>56584.3</v>
      </c>
    </row>
    <row r="333" spans="1:12" ht="30">
      <c r="A333" s="30" t="s">
        <v>276</v>
      </c>
      <c r="B333" s="31" t="s">
        <v>494</v>
      </c>
      <c r="C333" s="31" t="s">
        <v>496</v>
      </c>
      <c r="D333" s="31" t="s">
        <v>277</v>
      </c>
      <c r="E333" s="32"/>
      <c r="F333" s="13">
        <f>SUM(F334)</f>
        <v>13931.6</v>
      </c>
      <c r="G333" s="13">
        <f t="shared" ref="G333:L333" si="148">SUM(G334)</f>
        <v>0</v>
      </c>
      <c r="H333" s="13">
        <f t="shared" si="148"/>
        <v>13931.6</v>
      </c>
      <c r="I333" s="13">
        <f t="shared" si="148"/>
        <v>0</v>
      </c>
      <c r="J333" s="13">
        <f t="shared" si="148"/>
        <v>13931.6</v>
      </c>
      <c r="K333" s="13">
        <f t="shared" si="148"/>
        <v>0</v>
      </c>
      <c r="L333" s="13">
        <f t="shared" si="148"/>
        <v>13931.6</v>
      </c>
    </row>
    <row r="334" spans="1:12" ht="45">
      <c r="A334" s="17" t="s">
        <v>23</v>
      </c>
      <c r="B334" s="31" t="s">
        <v>494</v>
      </c>
      <c r="C334" s="31" t="s">
        <v>496</v>
      </c>
      <c r="D334" s="31" t="s">
        <v>277</v>
      </c>
      <c r="E334" s="32">
        <v>200</v>
      </c>
      <c r="F334" s="13">
        <v>13931.6</v>
      </c>
      <c r="G334" s="13"/>
      <c r="H334" s="13">
        <f t="shared" si="123"/>
        <v>13931.6</v>
      </c>
      <c r="J334" s="13">
        <v>13931.6</v>
      </c>
      <c r="L334" s="13">
        <v>13931.6</v>
      </c>
    </row>
    <row r="335" spans="1:12" ht="150">
      <c r="A335" s="36" t="s">
        <v>278</v>
      </c>
      <c r="B335" s="31" t="s">
        <v>494</v>
      </c>
      <c r="C335" s="31" t="s">
        <v>496</v>
      </c>
      <c r="D335" s="31" t="s">
        <v>279</v>
      </c>
      <c r="E335" s="32"/>
      <c r="F335" s="13">
        <f>SUM(F336)</f>
        <v>72373.399999999994</v>
      </c>
      <c r="G335" s="13">
        <f t="shared" ref="G335:L335" si="149">SUM(G336)</f>
        <v>0</v>
      </c>
      <c r="H335" s="13">
        <f t="shared" si="149"/>
        <v>72373.399999999994</v>
      </c>
      <c r="I335" s="13">
        <f t="shared" si="149"/>
        <v>0</v>
      </c>
      <c r="J335" s="13">
        <f t="shared" si="149"/>
        <v>72373.399999999994</v>
      </c>
      <c r="K335" s="13">
        <f t="shared" si="149"/>
        <v>0</v>
      </c>
      <c r="L335" s="13">
        <f t="shared" si="149"/>
        <v>72373.399999999994</v>
      </c>
    </row>
    <row r="336" spans="1:12">
      <c r="A336" s="33" t="s">
        <v>24</v>
      </c>
      <c r="B336" s="31" t="s">
        <v>494</v>
      </c>
      <c r="C336" s="31" t="s">
        <v>496</v>
      </c>
      <c r="D336" s="31" t="s">
        <v>279</v>
      </c>
      <c r="E336" s="32">
        <v>800</v>
      </c>
      <c r="F336" s="13">
        <v>72373.399999999994</v>
      </c>
      <c r="G336" s="13"/>
      <c r="H336" s="13">
        <f t="shared" si="123"/>
        <v>72373.399999999994</v>
      </c>
      <c r="J336" s="13">
        <v>72373.399999999994</v>
      </c>
      <c r="L336" s="13">
        <v>72373.399999999994</v>
      </c>
    </row>
    <row r="337" spans="1:12" ht="75">
      <c r="A337" s="30" t="s">
        <v>280</v>
      </c>
      <c r="B337" s="31" t="s">
        <v>494</v>
      </c>
      <c r="C337" s="31" t="s">
        <v>496</v>
      </c>
      <c r="D337" s="31" t="s">
        <v>281</v>
      </c>
      <c r="E337" s="32"/>
      <c r="F337" s="13">
        <f>SUM(F338)</f>
        <v>38750</v>
      </c>
      <c r="G337" s="13">
        <f t="shared" ref="G337:L337" si="150">SUM(G338)</f>
        <v>0</v>
      </c>
      <c r="H337" s="13">
        <f t="shared" si="150"/>
        <v>38750</v>
      </c>
      <c r="I337" s="13">
        <f t="shared" si="150"/>
        <v>0</v>
      </c>
      <c r="J337" s="13">
        <f t="shared" si="150"/>
        <v>38750</v>
      </c>
      <c r="K337" s="13">
        <f t="shared" si="150"/>
        <v>0</v>
      </c>
      <c r="L337" s="13">
        <f t="shared" si="150"/>
        <v>38750</v>
      </c>
    </row>
    <row r="338" spans="1:12">
      <c r="A338" s="33" t="s">
        <v>24</v>
      </c>
      <c r="B338" s="31" t="s">
        <v>494</v>
      </c>
      <c r="C338" s="31" t="s">
        <v>496</v>
      </c>
      <c r="D338" s="31" t="s">
        <v>281</v>
      </c>
      <c r="E338" s="32">
        <v>800</v>
      </c>
      <c r="F338" s="13">
        <v>38750</v>
      </c>
      <c r="G338" s="13"/>
      <c r="H338" s="13">
        <f t="shared" si="123"/>
        <v>38750</v>
      </c>
      <c r="J338" s="13">
        <v>38750</v>
      </c>
      <c r="L338" s="13">
        <v>38750</v>
      </c>
    </row>
    <row r="339" spans="1:12" ht="75">
      <c r="A339" s="30" t="s">
        <v>282</v>
      </c>
      <c r="B339" s="31" t="s">
        <v>494</v>
      </c>
      <c r="C339" s="31" t="s">
        <v>496</v>
      </c>
      <c r="D339" s="31" t="s">
        <v>283</v>
      </c>
      <c r="E339" s="32"/>
      <c r="F339" s="13">
        <f>SUM(F340)</f>
        <v>32667.5</v>
      </c>
      <c r="G339" s="13">
        <f t="shared" ref="G339:L339" si="151">SUM(G340)</f>
        <v>0</v>
      </c>
      <c r="H339" s="13">
        <f t="shared" si="151"/>
        <v>32667.5</v>
      </c>
      <c r="I339" s="13">
        <f t="shared" si="151"/>
        <v>0</v>
      </c>
      <c r="J339" s="13">
        <f t="shared" si="151"/>
        <v>32667.5</v>
      </c>
      <c r="K339" s="13">
        <f t="shared" si="151"/>
        <v>0</v>
      </c>
      <c r="L339" s="13">
        <f t="shared" si="151"/>
        <v>32667.5</v>
      </c>
    </row>
    <row r="340" spans="1:12">
      <c r="A340" s="33" t="s">
        <v>24</v>
      </c>
      <c r="B340" s="31" t="s">
        <v>494</v>
      </c>
      <c r="C340" s="31" t="s">
        <v>496</v>
      </c>
      <c r="D340" s="31" t="s">
        <v>283</v>
      </c>
      <c r="E340" s="32">
        <v>800</v>
      </c>
      <c r="F340" s="13">
        <v>32667.5</v>
      </c>
      <c r="G340" s="13"/>
      <c r="H340" s="13">
        <f t="shared" si="123"/>
        <v>32667.5</v>
      </c>
      <c r="J340" s="13">
        <v>32667.5</v>
      </c>
      <c r="L340" s="13">
        <v>32667.5</v>
      </c>
    </row>
    <row r="341" spans="1:12" ht="75">
      <c r="A341" s="30" t="s">
        <v>75</v>
      </c>
      <c r="B341" s="31" t="s">
        <v>494</v>
      </c>
      <c r="C341" s="31" t="s">
        <v>496</v>
      </c>
      <c r="D341" s="31" t="s">
        <v>76</v>
      </c>
      <c r="E341" s="32"/>
      <c r="F341" s="13">
        <f>SUM(F342)</f>
        <v>14175.9</v>
      </c>
      <c r="G341" s="13">
        <f t="shared" ref="G341:L344" si="152">SUM(G342)</f>
        <v>0</v>
      </c>
      <c r="H341" s="13">
        <f t="shared" si="152"/>
        <v>14175.9</v>
      </c>
      <c r="I341" s="13">
        <f t="shared" si="152"/>
        <v>0</v>
      </c>
      <c r="J341" s="13">
        <f t="shared" si="152"/>
        <v>14175.9</v>
      </c>
      <c r="K341" s="13">
        <f t="shared" si="152"/>
        <v>0</v>
      </c>
      <c r="L341" s="13">
        <f t="shared" si="152"/>
        <v>14175.9</v>
      </c>
    </row>
    <row r="342" spans="1:12" ht="60">
      <c r="A342" s="30" t="s">
        <v>77</v>
      </c>
      <c r="B342" s="31" t="s">
        <v>494</v>
      </c>
      <c r="C342" s="31" t="s">
        <v>496</v>
      </c>
      <c r="D342" s="31" t="s">
        <v>78</v>
      </c>
      <c r="E342" s="32"/>
      <c r="F342" s="13">
        <f>SUM(F343)</f>
        <v>14175.9</v>
      </c>
      <c r="G342" s="13">
        <f t="shared" si="152"/>
        <v>0</v>
      </c>
      <c r="H342" s="13">
        <f t="shared" si="152"/>
        <v>14175.9</v>
      </c>
      <c r="I342" s="13">
        <f t="shared" si="152"/>
        <v>0</v>
      </c>
      <c r="J342" s="13">
        <f t="shared" si="152"/>
        <v>14175.9</v>
      </c>
      <c r="K342" s="13">
        <f t="shared" si="152"/>
        <v>0</v>
      </c>
      <c r="L342" s="13">
        <f t="shared" si="152"/>
        <v>14175.9</v>
      </c>
    </row>
    <row r="343" spans="1:12" ht="60">
      <c r="A343" s="30" t="s">
        <v>79</v>
      </c>
      <c r="B343" s="31" t="s">
        <v>494</v>
      </c>
      <c r="C343" s="31" t="s">
        <v>496</v>
      </c>
      <c r="D343" s="31" t="s">
        <v>80</v>
      </c>
      <c r="E343" s="32"/>
      <c r="F343" s="13">
        <f>SUM(F344)</f>
        <v>14175.9</v>
      </c>
      <c r="G343" s="13">
        <f t="shared" si="152"/>
        <v>0</v>
      </c>
      <c r="H343" s="13">
        <f t="shared" si="152"/>
        <v>14175.9</v>
      </c>
      <c r="I343" s="13">
        <f t="shared" si="152"/>
        <v>0</v>
      </c>
      <c r="J343" s="13">
        <f t="shared" si="152"/>
        <v>14175.9</v>
      </c>
      <c r="K343" s="13">
        <f t="shared" si="152"/>
        <v>0</v>
      </c>
      <c r="L343" s="13">
        <f t="shared" si="152"/>
        <v>14175.9</v>
      </c>
    </row>
    <row r="344" spans="1:12" ht="60">
      <c r="A344" s="33" t="s">
        <v>284</v>
      </c>
      <c r="B344" s="31" t="s">
        <v>494</v>
      </c>
      <c r="C344" s="31" t="s">
        <v>496</v>
      </c>
      <c r="D344" s="31" t="s">
        <v>285</v>
      </c>
      <c r="E344" s="32"/>
      <c r="F344" s="13">
        <f>SUM(F345)</f>
        <v>14175.9</v>
      </c>
      <c r="G344" s="13">
        <f t="shared" si="152"/>
        <v>0</v>
      </c>
      <c r="H344" s="13">
        <f t="shared" si="152"/>
        <v>14175.9</v>
      </c>
      <c r="I344" s="13">
        <f t="shared" si="152"/>
        <v>0</v>
      </c>
      <c r="J344" s="13">
        <f t="shared" si="152"/>
        <v>14175.9</v>
      </c>
      <c r="K344" s="13">
        <f t="shared" si="152"/>
        <v>0</v>
      </c>
      <c r="L344" s="13">
        <f t="shared" si="152"/>
        <v>14175.9</v>
      </c>
    </row>
    <row r="345" spans="1:12">
      <c r="A345" s="33" t="s">
        <v>24</v>
      </c>
      <c r="B345" s="31" t="s">
        <v>494</v>
      </c>
      <c r="C345" s="31" t="s">
        <v>496</v>
      </c>
      <c r="D345" s="31" t="s">
        <v>285</v>
      </c>
      <c r="E345" s="32">
        <v>800</v>
      </c>
      <c r="F345" s="13">
        <v>14175.9</v>
      </c>
      <c r="G345" s="13"/>
      <c r="H345" s="13">
        <f t="shared" ref="H345:H353" si="153">SUM(F345:G345)</f>
        <v>14175.9</v>
      </c>
      <c r="J345" s="13">
        <v>14175.9</v>
      </c>
      <c r="L345" s="13">
        <v>14175.9</v>
      </c>
    </row>
    <row r="346" spans="1:12" ht="30">
      <c r="A346" s="17" t="s">
        <v>171</v>
      </c>
      <c r="B346" s="22" t="s">
        <v>494</v>
      </c>
      <c r="C346" s="10" t="s">
        <v>479</v>
      </c>
      <c r="D346" s="22"/>
      <c r="E346" s="9"/>
      <c r="F346" s="13">
        <f>SUM(F347)</f>
        <v>32215.200000000001</v>
      </c>
      <c r="G346" s="13">
        <f t="shared" ref="G346:L349" si="154">SUM(G347)</f>
        <v>0</v>
      </c>
      <c r="H346" s="13">
        <f t="shared" si="154"/>
        <v>32215.200000000001</v>
      </c>
      <c r="I346" s="13">
        <f t="shared" si="154"/>
        <v>0</v>
      </c>
      <c r="J346" s="13">
        <f t="shared" si="154"/>
        <v>32215.200000000001</v>
      </c>
      <c r="K346" s="13">
        <f t="shared" si="154"/>
        <v>0</v>
      </c>
      <c r="L346" s="13">
        <f t="shared" si="154"/>
        <v>32215.200000000001</v>
      </c>
    </row>
    <row r="347" spans="1:12" ht="105">
      <c r="A347" s="17" t="s">
        <v>286</v>
      </c>
      <c r="B347" s="22" t="s">
        <v>494</v>
      </c>
      <c r="C347" s="10" t="s">
        <v>479</v>
      </c>
      <c r="D347" s="22" t="s">
        <v>145</v>
      </c>
      <c r="E347" s="9"/>
      <c r="F347" s="13">
        <f>SUM(F348)</f>
        <v>32215.200000000001</v>
      </c>
      <c r="G347" s="13">
        <f t="shared" si="154"/>
        <v>0</v>
      </c>
      <c r="H347" s="13">
        <f t="shared" si="154"/>
        <v>32215.200000000001</v>
      </c>
      <c r="I347" s="13">
        <f t="shared" si="154"/>
        <v>0</v>
      </c>
      <c r="J347" s="13">
        <f t="shared" si="154"/>
        <v>32215.200000000001</v>
      </c>
      <c r="K347" s="13">
        <f t="shared" si="154"/>
        <v>0</v>
      </c>
      <c r="L347" s="13">
        <f t="shared" si="154"/>
        <v>32215.200000000001</v>
      </c>
    </row>
    <row r="348" spans="1:12" ht="120">
      <c r="A348" s="17" t="s">
        <v>287</v>
      </c>
      <c r="B348" s="22" t="s">
        <v>494</v>
      </c>
      <c r="C348" s="10" t="s">
        <v>479</v>
      </c>
      <c r="D348" s="22" t="s">
        <v>288</v>
      </c>
      <c r="E348" s="9"/>
      <c r="F348" s="13">
        <f>SUM(F349)</f>
        <v>32215.200000000001</v>
      </c>
      <c r="G348" s="13">
        <f t="shared" si="154"/>
        <v>0</v>
      </c>
      <c r="H348" s="13">
        <f t="shared" si="154"/>
        <v>32215.200000000001</v>
      </c>
      <c r="I348" s="13">
        <f t="shared" si="154"/>
        <v>0</v>
      </c>
      <c r="J348" s="13">
        <f t="shared" si="154"/>
        <v>32215.200000000001</v>
      </c>
      <c r="K348" s="13">
        <f t="shared" si="154"/>
        <v>0</v>
      </c>
      <c r="L348" s="13">
        <f t="shared" si="154"/>
        <v>32215.200000000001</v>
      </c>
    </row>
    <row r="349" spans="1:12" ht="45">
      <c r="A349" s="17" t="s">
        <v>289</v>
      </c>
      <c r="B349" s="22" t="s">
        <v>494</v>
      </c>
      <c r="C349" s="10" t="s">
        <v>479</v>
      </c>
      <c r="D349" s="22" t="s">
        <v>290</v>
      </c>
      <c r="E349" s="9"/>
      <c r="F349" s="13">
        <f>SUM(F350)</f>
        <v>32215.200000000001</v>
      </c>
      <c r="G349" s="13">
        <f t="shared" si="154"/>
        <v>0</v>
      </c>
      <c r="H349" s="13">
        <f t="shared" si="154"/>
        <v>32215.200000000001</v>
      </c>
      <c r="I349" s="13">
        <f t="shared" si="154"/>
        <v>0</v>
      </c>
      <c r="J349" s="13">
        <f t="shared" si="154"/>
        <v>32215.200000000001</v>
      </c>
      <c r="K349" s="13">
        <f t="shared" si="154"/>
        <v>0</v>
      </c>
      <c r="L349" s="13">
        <f t="shared" si="154"/>
        <v>32215.200000000001</v>
      </c>
    </row>
    <row r="350" spans="1:12" ht="60">
      <c r="A350" s="25" t="s">
        <v>40</v>
      </c>
      <c r="B350" s="22" t="s">
        <v>494</v>
      </c>
      <c r="C350" s="10" t="s">
        <v>479</v>
      </c>
      <c r="D350" s="22" t="s">
        <v>291</v>
      </c>
      <c r="E350" s="9"/>
      <c r="F350" s="13">
        <f>SUM(F351:F353)</f>
        <v>32215.200000000001</v>
      </c>
      <c r="G350" s="13">
        <f t="shared" ref="G350:L350" si="155">SUM(G351:G353)</f>
        <v>0</v>
      </c>
      <c r="H350" s="13">
        <f t="shared" si="155"/>
        <v>32215.200000000001</v>
      </c>
      <c r="I350" s="13">
        <f t="shared" si="155"/>
        <v>0</v>
      </c>
      <c r="J350" s="13">
        <f t="shared" si="155"/>
        <v>32215.200000000001</v>
      </c>
      <c r="K350" s="13">
        <f t="shared" si="155"/>
        <v>0</v>
      </c>
      <c r="L350" s="13">
        <f t="shared" si="155"/>
        <v>32215.200000000001</v>
      </c>
    </row>
    <row r="351" spans="1:12" ht="90">
      <c r="A351" s="17" t="s">
        <v>16</v>
      </c>
      <c r="B351" s="22" t="s">
        <v>494</v>
      </c>
      <c r="C351" s="10" t="s">
        <v>479</v>
      </c>
      <c r="D351" s="22" t="s">
        <v>291</v>
      </c>
      <c r="E351" s="9">
        <v>100</v>
      </c>
      <c r="F351" s="13">
        <v>30480.400000000001</v>
      </c>
      <c r="G351" s="61"/>
      <c r="H351" s="13">
        <f t="shared" si="153"/>
        <v>30480.400000000001</v>
      </c>
      <c r="J351" s="13">
        <v>30480.400000000001</v>
      </c>
      <c r="L351" s="13">
        <v>30480.400000000001</v>
      </c>
    </row>
    <row r="352" spans="1:12" ht="45">
      <c r="A352" s="17" t="s">
        <v>23</v>
      </c>
      <c r="B352" s="22" t="s">
        <v>494</v>
      </c>
      <c r="C352" s="10" t="s">
        <v>479</v>
      </c>
      <c r="D352" s="22" t="s">
        <v>291</v>
      </c>
      <c r="E352" s="9">
        <v>200</v>
      </c>
      <c r="F352" s="13">
        <v>1692.3</v>
      </c>
      <c r="G352" s="13"/>
      <c r="H352" s="13">
        <f t="shared" si="153"/>
        <v>1692.3</v>
      </c>
      <c r="J352" s="13">
        <v>1692.3</v>
      </c>
      <c r="L352" s="13">
        <v>1692.3</v>
      </c>
    </row>
    <row r="353" spans="1:12">
      <c r="A353" s="23" t="s">
        <v>24</v>
      </c>
      <c r="B353" s="22" t="s">
        <v>494</v>
      </c>
      <c r="C353" s="10" t="s">
        <v>479</v>
      </c>
      <c r="D353" s="22" t="s">
        <v>291</v>
      </c>
      <c r="E353" s="9">
        <v>800</v>
      </c>
      <c r="F353" s="13">
        <v>42.5</v>
      </c>
      <c r="G353" s="13"/>
      <c r="H353" s="13">
        <f t="shared" si="153"/>
        <v>42.5</v>
      </c>
      <c r="J353" s="13">
        <v>42.5</v>
      </c>
      <c r="L353" s="13">
        <v>42.5</v>
      </c>
    </row>
    <row r="354" spans="1:12">
      <c r="A354" s="17"/>
      <c r="B354" s="22"/>
      <c r="C354" s="10"/>
      <c r="D354" s="22"/>
      <c r="E354" s="9"/>
      <c r="G354" s="13"/>
      <c r="H354" s="13"/>
    </row>
    <row r="355" spans="1:12" ht="43.5">
      <c r="A355" s="20" t="s">
        <v>292</v>
      </c>
      <c r="B355" s="21" t="s">
        <v>497</v>
      </c>
      <c r="C355" s="38" t="s">
        <v>456</v>
      </c>
      <c r="D355" s="21"/>
      <c r="E355" s="39"/>
      <c r="F355" s="77">
        <f>SUM(F356+F361)</f>
        <v>97723.9</v>
      </c>
      <c r="G355" s="77">
        <f t="shared" ref="G355:L355" si="156">SUM(G356+G361)</f>
        <v>542.1</v>
      </c>
      <c r="H355" s="77">
        <f t="shared" si="156"/>
        <v>98266</v>
      </c>
      <c r="I355" s="77">
        <f t="shared" si="156"/>
        <v>-508.5</v>
      </c>
      <c r="J355" s="77">
        <f t="shared" si="156"/>
        <v>84207.9</v>
      </c>
      <c r="K355" s="77">
        <f t="shared" si="156"/>
        <v>32.5</v>
      </c>
      <c r="L355" s="77">
        <f t="shared" si="156"/>
        <v>84240.4</v>
      </c>
    </row>
    <row r="356" spans="1:12">
      <c r="A356" s="17" t="s">
        <v>10</v>
      </c>
      <c r="B356" s="22" t="s">
        <v>497</v>
      </c>
      <c r="C356" s="10" t="s">
        <v>450</v>
      </c>
      <c r="D356" s="21"/>
      <c r="E356" s="9"/>
      <c r="F356" s="13">
        <v>85.6</v>
      </c>
      <c r="G356" s="13"/>
      <c r="H356" s="13">
        <f>SUM(F356:G356)</f>
        <v>85.6</v>
      </c>
      <c r="J356" s="13">
        <f>SUM(H356:I356)</f>
        <v>85.6</v>
      </c>
      <c r="L356" s="13">
        <f>SUM(J356:K356)</f>
        <v>85.6</v>
      </c>
    </row>
    <row r="357" spans="1:12">
      <c r="A357" s="17" t="s">
        <v>27</v>
      </c>
      <c r="B357" s="22" t="s">
        <v>497</v>
      </c>
      <c r="C357" s="10" t="s">
        <v>452</v>
      </c>
      <c r="D357" s="22"/>
      <c r="E357" s="9"/>
      <c r="F357" s="13">
        <v>85.6</v>
      </c>
      <c r="G357" s="13"/>
      <c r="H357" s="13">
        <f t="shared" ref="H357:H360" si="157">SUM(F357:G357)</f>
        <v>85.6</v>
      </c>
      <c r="J357" s="13">
        <f t="shared" ref="J357:J360" si="158">SUM(H357:I357)</f>
        <v>85.6</v>
      </c>
      <c r="L357" s="13">
        <f t="shared" ref="L357:L360" si="159">SUM(J357:K357)</f>
        <v>85.6</v>
      </c>
    </row>
    <row r="358" spans="1:12">
      <c r="A358" s="17" t="s">
        <v>12</v>
      </c>
      <c r="B358" s="22" t="s">
        <v>497</v>
      </c>
      <c r="C358" s="10" t="s">
        <v>452</v>
      </c>
      <c r="D358" s="22" t="s">
        <v>13</v>
      </c>
      <c r="E358" s="9"/>
      <c r="F358" s="13">
        <v>85.6</v>
      </c>
      <c r="G358" s="13"/>
      <c r="H358" s="13">
        <f t="shared" si="157"/>
        <v>85.6</v>
      </c>
      <c r="J358" s="13">
        <f t="shared" si="158"/>
        <v>85.6</v>
      </c>
      <c r="L358" s="13">
        <f t="shared" si="159"/>
        <v>85.6</v>
      </c>
    </row>
    <row r="359" spans="1:12" ht="30">
      <c r="A359" s="17" t="s">
        <v>55</v>
      </c>
      <c r="B359" s="22" t="s">
        <v>497</v>
      </c>
      <c r="C359" s="10" t="s">
        <v>452</v>
      </c>
      <c r="D359" s="22" t="s">
        <v>56</v>
      </c>
      <c r="E359" s="9"/>
      <c r="F359" s="13">
        <v>85.6</v>
      </c>
      <c r="G359" s="13"/>
      <c r="H359" s="13">
        <f t="shared" si="157"/>
        <v>85.6</v>
      </c>
      <c r="J359" s="13">
        <f t="shared" si="158"/>
        <v>85.6</v>
      </c>
      <c r="L359" s="13">
        <f t="shared" si="159"/>
        <v>85.6</v>
      </c>
    </row>
    <row r="360" spans="1:12">
      <c r="A360" s="23" t="s">
        <v>24</v>
      </c>
      <c r="B360" s="22" t="s">
        <v>497</v>
      </c>
      <c r="C360" s="10" t="s">
        <v>452</v>
      </c>
      <c r="D360" s="22" t="s">
        <v>56</v>
      </c>
      <c r="E360" s="9">
        <v>800</v>
      </c>
      <c r="F360" s="13">
        <v>85.6</v>
      </c>
      <c r="G360" s="13"/>
      <c r="H360" s="13">
        <f t="shared" si="157"/>
        <v>85.6</v>
      </c>
      <c r="J360" s="13">
        <f t="shared" si="158"/>
        <v>85.6</v>
      </c>
      <c r="L360" s="13">
        <f t="shared" si="159"/>
        <v>85.6</v>
      </c>
    </row>
    <row r="361" spans="1:12" ht="30">
      <c r="A361" s="17" t="s">
        <v>293</v>
      </c>
      <c r="B361" s="22" t="s">
        <v>497</v>
      </c>
      <c r="C361" s="10" t="s">
        <v>498</v>
      </c>
      <c r="D361" s="22"/>
      <c r="E361" s="9"/>
      <c r="F361" s="13">
        <f>SUM(F362)</f>
        <v>97638.299999999988</v>
      </c>
      <c r="G361" s="13">
        <f t="shared" ref="G361:L362" si="160">SUM(G362)</f>
        <v>542.1</v>
      </c>
      <c r="H361" s="13">
        <f t="shared" si="160"/>
        <v>98180.4</v>
      </c>
      <c r="I361" s="13">
        <f t="shared" si="160"/>
        <v>-508.5</v>
      </c>
      <c r="J361" s="13">
        <f t="shared" si="160"/>
        <v>84122.299999999988</v>
      </c>
      <c r="K361" s="13">
        <f t="shared" si="160"/>
        <v>32.5</v>
      </c>
      <c r="L361" s="13">
        <f t="shared" si="160"/>
        <v>84154.799999999988</v>
      </c>
    </row>
    <row r="362" spans="1:12" ht="60">
      <c r="A362" s="25" t="s">
        <v>294</v>
      </c>
      <c r="B362" s="22" t="s">
        <v>497</v>
      </c>
      <c r="C362" s="10" t="s">
        <v>499</v>
      </c>
      <c r="D362" s="22"/>
      <c r="E362" s="9"/>
      <c r="F362" s="13">
        <f>SUM(F363)</f>
        <v>97638.299999999988</v>
      </c>
      <c r="G362" s="13">
        <f t="shared" si="160"/>
        <v>542.1</v>
      </c>
      <c r="H362" s="13">
        <f t="shared" si="160"/>
        <v>98180.4</v>
      </c>
      <c r="I362" s="13">
        <f t="shared" si="160"/>
        <v>-508.5</v>
      </c>
      <c r="J362" s="13">
        <f t="shared" si="160"/>
        <v>84122.299999999988</v>
      </c>
      <c r="K362" s="13">
        <f t="shared" si="160"/>
        <v>32.5</v>
      </c>
      <c r="L362" s="13">
        <f t="shared" si="160"/>
        <v>84154.799999999988</v>
      </c>
    </row>
    <row r="363" spans="1:12" ht="75">
      <c r="A363" s="25" t="s">
        <v>75</v>
      </c>
      <c r="B363" s="22" t="s">
        <v>497</v>
      </c>
      <c r="C363" s="10" t="s">
        <v>499</v>
      </c>
      <c r="D363" s="22" t="s">
        <v>76</v>
      </c>
      <c r="E363" s="9"/>
      <c r="F363" s="13">
        <f t="shared" ref="F363:L363" si="161">SUM(F364++F372+F380++F386)</f>
        <v>97638.299999999988</v>
      </c>
      <c r="G363" s="13">
        <f t="shared" si="161"/>
        <v>542.1</v>
      </c>
      <c r="H363" s="13">
        <f t="shared" si="161"/>
        <v>98180.4</v>
      </c>
      <c r="I363" s="13">
        <f t="shared" si="161"/>
        <v>-508.5</v>
      </c>
      <c r="J363" s="13">
        <f t="shared" si="161"/>
        <v>84122.299999999988</v>
      </c>
      <c r="K363" s="13">
        <f t="shared" si="161"/>
        <v>32.5</v>
      </c>
      <c r="L363" s="13">
        <f t="shared" si="161"/>
        <v>84154.799999999988</v>
      </c>
    </row>
    <row r="364" spans="1:12" ht="45">
      <c r="A364" s="25" t="s">
        <v>295</v>
      </c>
      <c r="B364" s="22" t="s">
        <v>497</v>
      </c>
      <c r="C364" s="10" t="s">
        <v>499</v>
      </c>
      <c r="D364" s="22" t="s">
        <v>296</v>
      </c>
      <c r="E364" s="9"/>
      <c r="F364" s="13">
        <f>SUM(F365)</f>
        <v>43789.599999999999</v>
      </c>
      <c r="G364" s="13">
        <f t="shared" ref="G364:L364" si="162">SUM(G365)</f>
        <v>542.1</v>
      </c>
      <c r="H364" s="13">
        <f t="shared" si="162"/>
        <v>44331.7</v>
      </c>
      <c r="I364" s="13">
        <f t="shared" si="162"/>
        <v>-542.1</v>
      </c>
      <c r="J364" s="13">
        <f t="shared" si="162"/>
        <v>30240</v>
      </c>
      <c r="K364" s="13">
        <f t="shared" si="162"/>
        <v>0</v>
      </c>
      <c r="L364" s="13">
        <f t="shared" si="162"/>
        <v>30240</v>
      </c>
    </row>
    <row r="365" spans="1:12" ht="60">
      <c r="A365" s="25" t="s">
        <v>297</v>
      </c>
      <c r="B365" s="22" t="s">
        <v>497</v>
      </c>
      <c r="C365" s="10" t="s">
        <v>499</v>
      </c>
      <c r="D365" s="22" t="s">
        <v>298</v>
      </c>
      <c r="E365" s="9"/>
      <c r="F365" s="13">
        <f>SUM(F366+F368++F370)</f>
        <v>43789.599999999999</v>
      </c>
      <c r="G365" s="13">
        <f t="shared" ref="G365:L365" si="163">SUM(G366+G368++G370)</f>
        <v>542.1</v>
      </c>
      <c r="H365" s="13">
        <f t="shared" si="163"/>
        <v>44331.7</v>
      </c>
      <c r="I365" s="13">
        <f t="shared" si="163"/>
        <v>-542.1</v>
      </c>
      <c r="J365" s="13">
        <f t="shared" si="163"/>
        <v>30240</v>
      </c>
      <c r="K365" s="13">
        <f t="shared" si="163"/>
        <v>0</v>
      </c>
      <c r="L365" s="13">
        <f t="shared" si="163"/>
        <v>30240</v>
      </c>
    </row>
    <row r="366" spans="1:12" ht="45">
      <c r="A366" s="83" t="s">
        <v>551</v>
      </c>
      <c r="B366" s="22" t="s">
        <v>497</v>
      </c>
      <c r="C366" s="10" t="s">
        <v>499</v>
      </c>
      <c r="D366" s="22" t="s">
        <v>552</v>
      </c>
      <c r="E366" s="9"/>
      <c r="F366" s="13">
        <v>13549.6</v>
      </c>
      <c r="G366" s="13"/>
      <c r="H366" s="13">
        <f>SUM(F366:G366)</f>
        <v>13549.6</v>
      </c>
    </row>
    <row r="367" spans="1:12" ht="45">
      <c r="A367" s="17" t="s">
        <v>23</v>
      </c>
      <c r="B367" s="22" t="s">
        <v>497</v>
      </c>
      <c r="C367" s="10" t="s">
        <v>499</v>
      </c>
      <c r="D367" s="22" t="s">
        <v>552</v>
      </c>
      <c r="E367" s="9">
        <v>200</v>
      </c>
      <c r="F367" s="13">
        <v>13549.6</v>
      </c>
      <c r="G367" s="13"/>
      <c r="H367" s="13">
        <f>SUM(F367:G367)</f>
        <v>13549.6</v>
      </c>
    </row>
    <row r="368" spans="1:12" ht="30">
      <c r="A368" s="25" t="s">
        <v>299</v>
      </c>
      <c r="B368" s="22" t="s">
        <v>497</v>
      </c>
      <c r="C368" s="10" t="s">
        <v>499</v>
      </c>
      <c r="D368" s="22" t="s">
        <v>300</v>
      </c>
      <c r="E368" s="9"/>
      <c r="F368" s="13">
        <v>30240</v>
      </c>
      <c r="G368" s="13"/>
      <c r="H368" s="13">
        <f>SUM(F368:G368)</f>
        <v>30240</v>
      </c>
      <c r="J368" s="13">
        <f>SUM(H368:I368)</f>
        <v>30240</v>
      </c>
      <c r="L368" s="13">
        <f>SUM(J368:K368)</f>
        <v>30240</v>
      </c>
    </row>
    <row r="369" spans="1:12" ht="45">
      <c r="A369" s="17" t="s">
        <v>23</v>
      </c>
      <c r="B369" s="22" t="s">
        <v>497</v>
      </c>
      <c r="C369" s="10" t="s">
        <v>499</v>
      </c>
      <c r="D369" s="22" t="s">
        <v>300</v>
      </c>
      <c r="E369" s="9">
        <v>200</v>
      </c>
      <c r="F369" s="13">
        <v>30240</v>
      </c>
      <c r="G369" s="13"/>
      <c r="H369" s="13">
        <f t="shared" ref="H369:H390" si="164">SUM(F369:G369)</f>
        <v>30240</v>
      </c>
      <c r="J369" s="13">
        <f t="shared" ref="J369:J390" si="165">SUM(H369:I369)</f>
        <v>30240</v>
      </c>
      <c r="L369" s="13">
        <f t="shared" ref="L369:L390" si="166">SUM(J369:K369)</f>
        <v>30240</v>
      </c>
    </row>
    <row r="370" spans="1:12" ht="165">
      <c r="A370" s="17" t="s">
        <v>301</v>
      </c>
      <c r="B370" s="22" t="s">
        <v>497</v>
      </c>
      <c r="C370" s="10" t="s">
        <v>499</v>
      </c>
      <c r="D370" s="22" t="s">
        <v>302</v>
      </c>
      <c r="E370" s="9"/>
      <c r="F370" s="13"/>
      <c r="G370" s="13">
        <v>542.1</v>
      </c>
      <c r="H370" s="13">
        <f t="shared" si="164"/>
        <v>542.1</v>
      </c>
      <c r="I370" s="13">
        <v>-542.1</v>
      </c>
      <c r="J370" s="13">
        <f t="shared" si="165"/>
        <v>0</v>
      </c>
      <c r="L370" s="13">
        <f t="shared" si="166"/>
        <v>0</v>
      </c>
    </row>
    <row r="371" spans="1:12" ht="45">
      <c r="A371" s="17" t="s">
        <v>23</v>
      </c>
      <c r="B371" s="22" t="s">
        <v>497</v>
      </c>
      <c r="C371" s="10" t="s">
        <v>499</v>
      </c>
      <c r="D371" s="22" t="s">
        <v>302</v>
      </c>
      <c r="E371" s="9">
        <v>200</v>
      </c>
      <c r="F371" s="13"/>
      <c r="G371" s="13">
        <v>542.1</v>
      </c>
      <c r="H371" s="13">
        <f t="shared" si="164"/>
        <v>542.1</v>
      </c>
      <c r="I371" s="13">
        <v>-542.1</v>
      </c>
      <c r="J371" s="13">
        <f t="shared" si="165"/>
        <v>0</v>
      </c>
      <c r="L371" s="13">
        <f t="shared" si="166"/>
        <v>0</v>
      </c>
    </row>
    <row r="372" spans="1:12" ht="60">
      <c r="A372" s="17" t="s">
        <v>303</v>
      </c>
      <c r="B372" s="22" t="s">
        <v>497</v>
      </c>
      <c r="C372" s="10" t="s">
        <v>499</v>
      </c>
      <c r="D372" s="22" t="s">
        <v>304</v>
      </c>
      <c r="E372" s="9"/>
      <c r="F372" s="13">
        <f>SUM(F373)</f>
        <v>2074.6</v>
      </c>
      <c r="G372" s="13">
        <f t="shared" ref="G372:L372" si="167">SUM(G373)</f>
        <v>0</v>
      </c>
      <c r="H372" s="13">
        <f t="shared" si="167"/>
        <v>2074.6</v>
      </c>
      <c r="I372" s="13">
        <f t="shared" si="167"/>
        <v>0</v>
      </c>
      <c r="J372" s="13">
        <f t="shared" si="167"/>
        <v>2074.6</v>
      </c>
      <c r="K372" s="13">
        <f t="shared" si="167"/>
        <v>0</v>
      </c>
      <c r="L372" s="13">
        <f t="shared" si="167"/>
        <v>2074.6</v>
      </c>
    </row>
    <row r="373" spans="1:12" ht="60">
      <c r="A373" s="17" t="s">
        <v>305</v>
      </c>
      <c r="B373" s="22" t="s">
        <v>497</v>
      </c>
      <c r="C373" s="10" t="s">
        <v>499</v>
      </c>
      <c r="D373" s="22" t="s">
        <v>306</v>
      </c>
      <c r="E373" s="9"/>
      <c r="F373" s="13">
        <f>SUM(F374+F376+F378)</f>
        <v>2074.6</v>
      </c>
      <c r="G373" s="13"/>
      <c r="H373" s="13">
        <f t="shared" si="164"/>
        <v>2074.6</v>
      </c>
      <c r="J373" s="13">
        <f t="shared" si="165"/>
        <v>2074.6</v>
      </c>
      <c r="L373" s="13">
        <f t="shared" si="166"/>
        <v>2074.6</v>
      </c>
    </row>
    <row r="374" spans="1:12" ht="60">
      <c r="A374" s="17" t="s">
        <v>307</v>
      </c>
      <c r="B374" s="26" t="s">
        <v>497</v>
      </c>
      <c r="C374" s="26" t="s">
        <v>499</v>
      </c>
      <c r="D374" s="26" t="s">
        <v>308</v>
      </c>
      <c r="E374" s="26"/>
      <c r="F374" s="13">
        <v>70</v>
      </c>
      <c r="G374" s="13"/>
      <c r="H374" s="13">
        <f t="shared" si="164"/>
        <v>70</v>
      </c>
      <c r="J374" s="13">
        <f t="shared" si="165"/>
        <v>70</v>
      </c>
      <c r="L374" s="13">
        <f t="shared" si="166"/>
        <v>70</v>
      </c>
    </row>
    <row r="375" spans="1:12" ht="45">
      <c r="A375" s="17" t="s">
        <v>23</v>
      </c>
      <c r="B375" s="26" t="s">
        <v>497</v>
      </c>
      <c r="C375" s="26" t="s">
        <v>499</v>
      </c>
      <c r="D375" s="26" t="s">
        <v>308</v>
      </c>
      <c r="E375" s="26" t="s">
        <v>461</v>
      </c>
      <c r="F375" s="13">
        <v>70</v>
      </c>
      <c r="G375" s="13"/>
      <c r="H375" s="13">
        <f t="shared" si="164"/>
        <v>70</v>
      </c>
      <c r="J375" s="13">
        <f t="shared" si="165"/>
        <v>70</v>
      </c>
      <c r="L375" s="13">
        <f t="shared" si="166"/>
        <v>70</v>
      </c>
    </row>
    <row r="376" spans="1:12" ht="60">
      <c r="A376" s="83" t="s">
        <v>553</v>
      </c>
      <c r="B376" s="26" t="s">
        <v>497</v>
      </c>
      <c r="C376" s="26" t="s">
        <v>499</v>
      </c>
      <c r="D376" s="26" t="s">
        <v>554</v>
      </c>
      <c r="E376" s="26"/>
      <c r="F376" s="13">
        <v>96.6</v>
      </c>
      <c r="G376" s="13"/>
      <c r="H376" s="13">
        <f t="shared" si="164"/>
        <v>96.6</v>
      </c>
      <c r="J376" s="13">
        <f t="shared" si="165"/>
        <v>96.6</v>
      </c>
      <c r="L376" s="13">
        <f t="shared" si="166"/>
        <v>96.6</v>
      </c>
    </row>
    <row r="377" spans="1:12" ht="45">
      <c r="A377" s="17" t="s">
        <v>23</v>
      </c>
      <c r="B377" s="26" t="s">
        <v>497</v>
      </c>
      <c r="C377" s="26" t="s">
        <v>499</v>
      </c>
      <c r="D377" s="26" t="s">
        <v>554</v>
      </c>
      <c r="E377" s="26" t="s">
        <v>461</v>
      </c>
      <c r="F377" s="13">
        <v>96.6</v>
      </c>
      <c r="G377" s="13"/>
      <c r="H377" s="13">
        <f t="shared" si="164"/>
        <v>96.6</v>
      </c>
      <c r="J377" s="13">
        <f t="shared" si="165"/>
        <v>96.6</v>
      </c>
      <c r="L377" s="13">
        <f t="shared" si="166"/>
        <v>96.6</v>
      </c>
    </row>
    <row r="378" spans="1:12" ht="30">
      <c r="A378" s="33" t="s">
        <v>309</v>
      </c>
      <c r="B378" s="22" t="s">
        <v>497</v>
      </c>
      <c r="C378" s="10" t="s">
        <v>499</v>
      </c>
      <c r="D378" s="26" t="s">
        <v>310</v>
      </c>
      <c r="E378" s="9"/>
      <c r="F378" s="13">
        <v>1908</v>
      </c>
      <c r="G378" s="13"/>
      <c r="H378" s="13">
        <f t="shared" si="164"/>
        <v>1908</v>
      </c>
      <c r="J378" s="13">
        <f t="shared" si="165"/>
        <v>1908</v>
      </c>
      <c r="L378" s="13">
        <f t="shared" si="166"/>
        <v>1908</v>
      </c>
    </row>
    <row r="379" spans="1:12" ht="90">
      <c r="A379" s="17" t="s">
        <v>16</v>
      </c>
      <c r="B379" s="22" t="s">
        <v>497</v>
      </c>
      <c r="C379" s="10" t="s">
        <v>499</v>
      </c>
      <c r="D379" s="26" t="s">
        <v>310</v>
      </c>
      <c r="E379" s="9">
        <v>100</v>
      </c>
      <c r="F379" s="13">
        <v>1908</v>
      </c>
      <c r="G379" s="13"/>
      <c r="H379" s="13">
        <f t="shared" si="164"/>
        <v>1908</v>
      </c>
      <c r="J379" s="13">
        <f t="shared" si="165"/>
        <v>1908</v>
      </c>
      <c r="L379" s="13">
        <f t="shared" si="166"/>
        <v>1908</v>
      </c>
    </row>
    <row r="380" spans="1:12" ht="45">
      <c r="A380" s="25" t="s">
        <v>311</v>
      </c>
      <c r="B380" s="22" t="s">
        <v>497</v>
      </c>
      <c r="C380" s="10" t="s">
        <v>499</v>
      </c>
      <c r="D380" s="22" t="s">
        <v>312</v>
      </c>
      <c r="E380" s="9"/>
      <c r="F380" s="13">
        <f>SUM(F381)</f>
        <v>3249.1000000000004</v>
      </c>
      <c r="G380" s="13"/>
      <c r="H380" s="13">
        <f t="shared" si="164"/>
        <v>3249.1000000000004</v>
      </c>
      <c r="J380" s="13">
        <f t="shared" si="165"/>
        <v>3249.1000000000004</v>
      </c>
      <c r="L380" s="13">
        <f t="shared" si="166"/>
        <v>3249.1000000000004</v>
      </c>
    </row>
    <row r="381" spans="1:12" ht="45">
      <c r="A381" s="25" t="s">
        <v>313</v>
      </c>
      <c r="B381" s="22" t="s">
        <v>497</v>
      </c>
      <c r="C381" s="10" t="s">
        <v>499</v>
      </c>
      <c r="D381" s="22" t="s">
        <v>314</v>
      </c>
      <c r="E381" s="9"/>
      <c r="F381" s="13">
        <f>SUM(F382)</f>
        <v>3249.1000000000004</v>
      </c>
      <c r="G381" s="13"/>
      <c r="H381" s="13">
        <f t="shared" si="164"/>
        <v>3249.1000000000004</v>
      </c>
      <c r="J381" s="13">
        <f t="shared" si="165"/>
        <v>3249.1000000000004</v>
      </c>
      <c r="L381" s="13">
        <f t="shared" si="166"/>
        <v>3249.1000000000004</v>
      </c>
    </row>
    <row r="382" spans="1:12" ht="30">
      <c r="A382" s="25" t="s">
        <v>315</v>
      </c>
      <c r="B382" s="22" t="s">
        <v>497</v>
      </c>
      <c r="C382" s="10" t="s">
        <v>499</v>
      </c>
      <c r="D382" s="22" t="s">
        <v>316</v>
      </c>
      <c r="E382" s="9"/>
      <c r="F382" s="13">
        <f>SUM(F383:F384)</f>
        <v>3249.1000000000004</v>
      </c>
      <c r="G382" s="13"/>
      <c r="H382" s="13">
        <f t="shared" si="164"/>
        <v>3249.1000000000004</v>
      </c>
      <c r="J382" s="13">
        <f t="shared" si="165"/>
        <v>3249.1000000000004</v>
      </c>
      <c r="L382" s="13">
        <f t="shared" si="166"/>
        <v>3249.1000000000004</v>
      </c>
    </row>
    <row r="383" spans="1:12" ht="90">
      <c r="A383" s="17" t="s">
        <v>16</v>
      </c>
      <c r="B383" s="22" t="s">
        <v>497</v>
      </c>
      <c r="C383" s="10" t="s">
        <v>499</v>
      </c>
      <c r="D383" s="22" t="s">
        <v>316</v>
      </c>
      <c r="E383" s="9">
        <v>100</v>
      </c>
      <c r="F383" s="13">
        <v>1171.8</v>
      </c>
      <c r="G383" s="13"/>
      <c r="H383" s="13">
        <f t="shared" si="164"/>
        <v>1171.8</v>
      </c>
      <c r="J383" s="13">
        <f t="shared" si="165"/>
        <v>1171.8</v>
      </c>
      <c r="L383" s="13">
        <f t="shared" si="166"/>
        <v>1171.8</v>
      </c>
    </row>
    <row r="384" spans="1:12" ht="45">
      <c r="A384" s="17" t="s">
        <v>23</v>
      </c>
      <c r="B384" s="22" t="s">
        <v>497</v>
      </c>
      <c r="C384" s="10" t="s">
        <v>499</v>
      </c>
      <c r="D384" s="22" t="s">
        <v>316</v>
      </c>
      <c r="E384" s="9">
        <v>200</v>
      </c>
      <c r="F384" s="13">
        <v>2077.3000000000002</v>
      </c>
      <c r="G384" s="13"/>
      <c r="H384" s="13">
        <f t="shared" si="164"/>
        <v>2077.3000000000002</v>
      </c>
      <c r="J384" s="13">
        <f t="shared" si="165"/>
        <v>2077.3000000000002</v>
      </c>
      <c r="L384" s="13">
        <f t="shared" si="166"/>
        <v>2077.3000000000002</v>
      </c>
    </row>
    <row r="385" spans="1:23" ht="90">
      <c r="A385" s="17" t="s">
        <v>317</v>
      </c>
      <c r="B385" s="22" t="s">
        <v>497</v>
      </c>
      <c r="C385" s="10" t="s">
        <v>499</v>
      </c>
      <c r="D385" s="22" t="s">
        <v>318</v>
      </c>
      <c r="E385" s="9"/>
      <c r="F385" s="13">
        <f>SUM(F386)</f>
        <v>48525</v>
      </c>
      <c r="G385" s="13"/>
      <c r="H385" s="13">
        <f>SUM(H386)</f>
        <v>48525</v>
      </c>
      <c r="I385" s="13">
        <f t="shared" ref="I385:L386" si="168">SUM(I386)</f>
        <v>33.6</v>
      </c>
      <c r="J385" s="13">
        <f t="shared" si="168"/>
        <v>48558.6</v>
      </c>
      <c r="K385" s="13">
        <f t="shared" si="168"/>
        <v>32.5</v>
      </c>
      <c r="L385" s="13">
        <f t="shared" si="168"/>
        <v>48591.1</v>
      </c>
    </row>
    <row r="386" spans="1:23" ht="60">
      <c r="A386" s="17" t="s">
        <v>319</v>
      </c>
      <c r="B386" s="22" t="s">
        <v>497</v>
      </c>
      <c r="C386" s="10" t="s">
        <v>499</v>
      </c>
      <c r="D386" s="22" t="s">
        <v>320</v>
      </c>
      <c r="E386" s="9"/>
      <c r="F386" s="13">
        <f>SUM(F387)</f>
        <v>48525</v>
      </c>
      <c r="G386" s="13"/>
      <c r="H386" s="13">
        <f>SUM(H387)</f>
        <v>48525</v>
      </c>
      <c r="I386" s="13">
        <f t="shared" si="168"/>
        <v>33.6</v>
      </c>
      <c r="J386" s="13">
        <f t="shared" si="168"/>
        <v>48558.6</v>
      </c>
      <c r="K386" s="13">
        <f t="shared" si="168"/>
        <v>32.5</v>
      </c>
      <c r="L386" s="13">
        <f t="shared" si="168"/>
        <v>48591.1</v>
      </c>
    </row>
    <row r="387" spans="1:23" ht="60">
      <c r="A387" s="23" t="s">
        <v>53</v>
      </c>
      <c r="B387" s="22" t="s">
        <v>497</v>
      </c>
      <c r="C387" s="10" t="s">
        <v>499</v>
      </c>
      <c r="D387" s="37" t="s">
        <v>321</v>
      </c>
      <c r="E387" s="9"/>
      <c r="F387" s="13">
        <f>SUM(F388:F390)</f>
        <v>48525</v>
      </c>
      <c r="G387" s="13"/>
      <c r="H387" s="13">
        <f>SUM(H388:H390)</f>
        <v>48525</v>
      </c>
      <c r="I387" s="13">
        <f t="shared" ref="I387:L387" si="169">SUM(I388:I390)</f>
        <v>33.6</v>
      </c>
      <c r="J387" s="13">
        <f t="shared" si="169"/>
        <v>48558.6</v>
      </c>
      <c r="K387" s="13">
        <f t="shared" si="169"/>
        <v>32.5</v>
      </c>
      <c r="L387" s="13">
        <f t="shared" si="169"/>
        <v>48591.1</v>
      </c>
    </row>
    <row r="388" spans="1:23" ht="90">
      <c r="A388" s="17" t="s">
        <v>16</v>
      </c>
      <c r="B388" s="22" t="s">
        <v>497</v>
      </c>
      <c r="C388" s="10" t="s">
        <v>499</v>
      </c>
      <c r="D388" s="37" t="s">
        <v>322</v>
      </c>
      <c r="E388" s="9">
        <v>100</v>
      </c>
      <c r="F388" s="13">
        <v>44210.9</v>
      </c>
      <c r="G388" s="13"/>
      <c r="H388" s="13">
        <f t="shared" si="164"/>
        <v>44210.9</v>
      </c>
      <c r="J388" s="13">
        <f t="shared" si="165"/>
        <v>44210.9</v>
      </c>
      <c r="L388" s="13">
        <f t="shared" si="166"/>
        <v>44210.9</v>
      </c>
    </row>
    <row r="389" spans="1:23" ht="45">
      <c r="A389" s="17" t="s">
        <v>23</v>
      </c>
      <c r="B389" s="22" t="s">
        <v>497</v>
      </c>
      <c r="C389" s="10" t="s">
        <v>499</v>
      </c>
      <c r="D389" s="37" t="s">
        <v>321</v>
      </c>
      <c r="E389" s="9">
        <v>200</v>
      </c>
      <c r="F389" s="13">
        <v>3711.4</v>
      </c>
      <c r="G389" s="13"/>
      <c r="H389" s="13">
        <f t="shared" si="164"/>
        <v>3711.4</v>
      </c>
      <c r="I389" s="13">
        <v>33.6</v>
      </c>
      <c r="J389" s="13">
        <f t="shared" si="165"/>
        <v>3745</v>
      </c>
      <c r="K389" s="13">
        <v>32.5</v>
      </c>
      <c r="L389" s="13">
        <f t="shared" si="166"/>
        <v>3777.5</v>
      </c>
    </row>
    <row r="390" spans="1:23">
      <c r="A390" s="23" t="s">
        <v>24</v>
      </c>
      <c r="B390" s="22" t="s">
        <v>497</v>
      </c>
      <c r="C390" s="10" t="s">
        <v>499</v>
      </c>
      <c r="D390" s="37" t="s">
        <v>321</v>
      </c>
      <c r="E390" s="9">
        <v>800</v>
      </c>
      <c r="F390" s="13">
        <v>602.70000000000005</v>
      </c>
      <c r="G390" s="13"/>
      <c r="H390" s="13">
        <f t="shared" si="164"/>
        <v>602.70000000000005</v>
      </c>
      <c r="J390" s="13">
        <f t="shared" si="165"/>
        <v>602.70000000000005</v>
      </c>
      <c r="L390" s="13">
        <f t="shared" si="166"/>
        <v>602.70000000000005</v>
      </c>
    </row>
    <row r="391" spans="1:23">
      <c r="A391" s="25"/>
      <c r="B391" s="29"/>
      <c r="C391" s="10" t="s">
        <v>456</v>
      </c>
      <c r="D391" s="29"/>
      <c r="E391" s="9"/>
      <c r="G391" s="13"/>
      <c r="H391" s="13"/>
    </row>
    <row r="392" spans="1:23" ht="43.5">
      <c r="A392" s="20" t="s">
        <v>323</v>
      </c>
      <c r="B392" s="21" t="s">
        <v>500</v>
      </c>
      <c r="C392" s="10" t="s">
        <v>456</v>
      </c>
      <c r="D392" s="21"/>
      <c r="E392" s="9"/>
      <c r="F392" s="77">
        <f>SUM(F393+F470)</f>
        <v>841964.6</v>
      </c>
      <c r="G392" s="77">
        <f>SUM(G393+G470)</f>
        <v>1134376.3999999999</v>
      </c>
      <c r="H392" s="77">
        <f>SUM(H393+H470)</f>
        <v>1976341.0000000002</v>
      </c>
      <c r="I392" s="77">
        <f t="shared" ref="I392:L392" si="170">SUM(I393+I470)</f>
        <v>-12158.900000000001</v>
      </c>
      <c r="J392" s="77">
        <f t="shared" si="170"/>
        <v>1964182.0999999999</v>
      </c>
      <c r="K392" s="77">
        <f t="shared" si="170"/>
        <v>5897.8</v>
      </c>
      <c r="L392" s="77">
        <f t="shared" si="170"/>
        <v>1970079.9</v>
      </c>
    </row>
    <row r="393" spans="1:23">
      <c r="A393" s="17" t="s">
        <v>176</v>
      </c>
      <c r="B393" s="22" t="s">
        <v>500</v>
      </c>
      <c r="C393" s="10" t="s">
        <v>480</v>
      </c>
      <c r="D393" s="22"/>
      <c r="E393" s="9"/>
      <c r="F393" s="13">
        <f>SUM(F394+F406+F439+F452+F429)</f>
        <v>841964.6</v>
      </c>
      <c r="G393" s="13">
        <f t="shared" ref="G393:L393" si="171">SUM(G394+G406+G439+G452+G429)</f>
        <v>1013438</v>
      </c>
      <c r="H393" s="13">
        <f t="shared" si="171"/>
        <v>1855402.6000000003</v>
      </c>
      <c r="I393" s="13">
        <f t="shared" si="171"/>
        <v>-12158.900000000001</v>
      </c>
      <c r="J393" s="13">
        <f t="shared" si="171"/>
        <v>1843243.7</v>
      </c>
      <c r="K393" s="13">
        <f t="shared" si="171"/>
        <v>5897.8</v>
      </c>
      <c r="L393" s="13">
        <f t="shared" si="171"/>
        <v>1849141.5</v>
      </c>
      <c r="P393" s="84">
        <f>SUM(H393+H490+H196)</f>
        <v>1924209.3000000003</v>
      </c>
      <c r="Q393" s="84">
        <f t="shared" ref="Q393:W393" si="172">SUM(I393+I490+I196)</f>
        <v>-12134.800000000001</v>
      </c>
      <c r="R393" s="84">
        <f t="shared" si="172"/>
        <v>1912074.5</v>
      </c>
      <c r="S393" s="84">
        <f t="shared" si="172"/>
        <v>5921.2</v>
      </c>
      <c r="T393" s="84">
        <f t="shared" si="172"/>
        <v>1917995.7</v>
      </c>
      <c r="U393" s="84">
        <f t="shared" si="172"/>
        <v>0</v>
      </c>
      <c r="V393" s="84">
        <f t="shared" si="172"/>
        <v>0</v>
      </c>
      <c r="W393" s="84">
        <f t="shared" si="172"/>
        <v>0</v>
      </c>
    </row>
    <row r="394" spans="1:23">
      <c r="A394" s="17" t="s">
        <v>324</v>
      </c>
      <c r="B394" s="22" t="s">
        <v>500</v>
      </c>
      <c r="C394" s="10" t="s">
        <v>501</v>
      </c>
      <c r="D394" s="22"/>
      <c r="E394" s="9"/>
      <c r="F394" s="13">
        <f>SUM(F395)</f>
        <v>353066</v>
      </c>
      <c r="G394" s="13">
        <f t="shared" ref="G394:L394" si="173">SUM(G395)</f>
        <v>363190.1</v>
      </c>
      <c r="H394" s="13">
        <f t="shared" si="173"/>
        <v>716256.10000000009</v>
      </c>
      <c r="I394" s="13">
        <f t="shared" si="173"/>
        <v>2421.1</v>
      </c>
      <c r="J394" s="13">
        <f t="shared" si="173"/>
        <v>718677.2</v>
      </c>
      <c r="K394" s="13">
        <f t="shared" si="173"/>
        <v>2345</v>
      </c>
      <c r="L394" s="13">
        <f t="shared" si="173"/>
        <v>721022.2</v>
      </c>
    </row>
    <row r="395" spans="1:23" ht="45">
      <c r="A395" s="17" t="s">
        <v>325</v>
      </c>
      <c r="B395" s="22" t="s">
        <v>500</v>
      </c>
      <c r="C395" s="10" t="s">
        <v>501</v>
      </c>
      <c r="D395" s="22" t="s">
        <v>326</v>
      </c>
      <c r="E395" s="9"/>
      <c r="F395" s="13">
        <f>SUM(F396+F402)</f>
        <v>353066</v>
      </c>
      <c r="G395" s="13">
        <f>SUM(G396+G402)</f>
        <v>363190.1</v>
      </c>
      <c r="H395" s="13">
        <f>SUM(H396+H402)</f>
        <v>716256.10000000009</v>
      </c>
      <c r="I395" s="13">
        <f t="shared" ref="I395:L395" si="174">SUM(I396+I402)</f>
        <v>2421.1</v>
      </c>
      <c r="J395" s="13">
        <f t="shared" si="174"/>
        <v>718677.2</v>
      </c>
      <c r="K395" s="13">
        <f t="shared" si="174"/>
        <v>2345</v>
      </c>
      <c r="L395" s="13">
        <f t="shared" si="174"/>
        <v>721022.2</v>
      </c>
    </row>
    <row r="396" spans="1:23" ht="45">
      <c r="A396" s="23" t="s">
        <v>327</v>
      </c>
      <c r="B396" s="22" t="s">
        <v>500</v>
      </c>
      <c r="C396" s="10" t="s">
        <v>501</v>
      </c>
      <c r="D396" s="22" t="s">
        <v>328</v>
      </c>
      <c r="E396" s="9"/>
      <c r="F396" s="13">
        <f>SUM(F397)</f>
        <v>352085.7</v>
      </c>
      <c r="G396" s="13">
        <f t="shared" ref="G396:L396" si="175">SUM(G397)</f>
        <v>363190.1</v>
      </c>
      <c r="H396" s="13">
        <f t="shared" si="175"/>
        <v>715275.8</v>
      </c>
      <c r="I396" s="13">
        <f t="shared" si="175"/>
        <v>2421.1</v>
      </c>
      <c r="J396" s="13">
        <f t="shared" si="175"/>
        <v>717696.89999999991</v>
      </c>
      <c r="K396" s="13">
        <f t="shared" si="175"/>
        <v>2345</v>
      </c>
      <c r="L396" s="13">
        <f t="shared" si="175"/>
        <v>720041.89999999991</v>
      </c>
    </row>
    <row r="397" spans="1:23" ht="60">
      <c r="A397" s="23" t="s">
        <v>329</v>
      </c>
      <c r="B397" s="22" t="s">
        <v>500</v>
      </c>
      <c r="C397" s="10" t="s">
        <v>501</v>
      </c>
      <c r="D397" s="22" t="s">
        <v>330</v>
      </c>
      <c r="E397" s="9"/>
      <c r="F397" s="13">
        <f>SUM(F398++F400)</f>
        <v>352085.7</v>
      </c>
      <c r="G397" s="13">
        <f t="shared" ref="G397:L397" si="176">SUM(G398++G400)</f>
        <v>363190.1</v>
      </c>
      <c r="H397" s="13">
        <f t="shared" si="176"/>
        <v>715275.8</v>
      </c>
      <c r="I397" s="13">
        <f t="shared" si="176"/>
        <v>2421.1</v>
      </c>
      <c r="J397" s="13">
        <f t="shared" si="176"/>
        <v>717696.89999999991</v>
      </c>
      <c r="K397" s="13">
        <f t="shared" si="176"/>
        <v>2345</v>
      </c>
      <c r="L397" s="13">
        <f t="shared" si="176"/>
        <v>720041.89999999991</v>
      </c>
    </row>
    <row r="398" spans="1:23" ht="60">
      <c r="A398" s="23" t="s">
        <v>53</v>
      </c>
      <c r="B398" s="22" t="s">
        <v>500</v>
      </c>
      <c r="C398" s="10" t="s">
        <v>501</v>
      </c>
      <c r="D398" s="22" t="s">
        <v>331</v>
      </c>
      <c r="E398" s="9"/>
      <c r="F398" s="13">
        <v>352085.7</v>
      </c>
      <c r="G398" s="13"/>
      <c r="H398" s="13">
        <f>SUM(F398:G398)</f>
        <v>352085.7</v>
      </c>
      <c r="I398" s="13">
        <v>2421.1</v>
      </c>
      <c r="J398" s="13">
        <f>SUM(H398:I398)</f>
        <v>354506.8</v>
      </c>
      <c r="K398" s="13">
        <v>2345</v>
      </c>
      <c r="L398" s="13">
        <f>SUM(J398:K398)</f>
        <v>356851.8</v>
      </c>
    </row>
    <row r="399" spans="1:23" ht="45">
      <c r="A399" s="17" t="s">
        <v>66</v>
      </c>
      <c r="B399" s="22" t="s">
        <v>500</v>
      </c>
      <c r="C399" s="10" t="s">
        <v>501</v>
      </c>
      <c r="D399" s="22" t="s">
        <v>331</v>
      </c>
      <c r="E399" s="9">
        <v>600</v>
      </c>
      <c r="F399" s="13">
        <v>352085.7</v>
      </c>
      <c r="G399" s="13"/>
      <c r="H399" s="13">
        <f t="shared" ref="H399:H405" si="177">SUM(F399:G399)</f>
        <v>352085.7</v>
      </c>
      <c r="I399" s="13">
        <v>2421.1</v>
      </c>
      <c r="J399" s="13">
        <f t="shared" ref="J399:J405" si="178">SUM(H399:I399)</f>
        <v>354506.8</v>
      </c>
      <c r="K399" s="13">
        <v>2345</v>
      </c>
      <c r="L399" s="13">
        <f t="shared" ref="L399:L405" si="179">SUM(J399:K399)</f>
        <v>356851.8</v>
      </c>
    </row>
    <row r="400" spans="1:23">
      <c r="A400" s="23"/>
      <c r="B400" s="22" t="s">
        <v>500</v>
      </c>
      <c r="C400" s="10" t="s">
        <v>501</v>
      </c>
      <c r="D400" s="22" t="s">
        <v>558</v>
      </c>
      <c r="E400" s="9"/>
      <c r="F400" s="13"/>
      <c r="G400" s="13">
        <v>363190.1</v>
      </c>
      <c r="H400" s="13">
        <f t="shared" si="177"/>
        <v>363190.1</v>
      </c>
      <c r="J400" s="13">
        <f t="shared" si="178"/>
        <v>363190.1</v>
      </c>
      <c r="L400" s="13">
        <f t="shared" si="179"/>
        <v>363190.1</v>
      </c>
    </row>
    <row r="401" spans="1:13" ht="45">
      <c r="A401" s="17" t="s">
        <v>66</v>
      </c>
      <c r="B401" s="22" t="s">
        <v>500</v>
      </c>
      <c r="C401" s="10" t="s">
        <v>501</v>
      </c>
      <c r="D401" s="22" t="s">
        <v>558</v>
      </c>
      <c r="E401" s="10" t="s">
        <v>502</v>
      </c>
      <c r="F401" s="13"/>
      <c r="G401" s="13">
        <v>363190.1</v>
      </c>
      <c r="H401" s="13">
        <f t="shared" si="177"/>
        <v>363190.1</v>
      </c>
      <c r="J401" s="13">
        <f t="shared" si="178"/>
        <v>363190.1</v>
      </c>
      <c r="L401" s="13">
        <f t="shared" si="179"/>
        <v>363190.1</v>
      </c>
    </row>
    <row r="402" spans="1:13" ht="90">
      <c r="A402" s="41" t="s">
        <v>335</v>
      </c>
      <c r="B402" s="42" t="s">
        <v>500</v>
      </c>
      <c r="C402" s="43" t="s">
        <v>501</v>
      </c>
      <c r="D402" s="42" t="s">
        <v>336</v>
      </c>
      <c r="E402" s="43"/>
      <c r="F402" s="13">
        <f>SUM(F403)</f>
        <v>980.3</v>
      </c>
      <c r="G402" s="13"/>
      <c r="H402" s="13">
        <f t="shared" si="177"/>
        <v>980.3</v>
      </c>
      <c r="J402" s="13">
        <f t="shared" si="178"/>
        <v>980.3</v>
      </c>
      <c r="L402" s="13">
        <f t="shared" si="179"/>
        <v>980.3</v>
      </c>
    </row>
    <row r="403" spans="1:13" ht="60">
      <c r="A403" s="40" t="s">
        <v>337</v>
      </c>
      <c r="B403" s="42" t="s">
        <v>500</v>
      </c>
      <c r="C403" s="43" t="s">
        <v>501</v>
      </c>
      <c r="D403" s="42" t="s">
        <v>338</v>
      </c>
      <c r="E403" s="43"/>
      <c r="F403" s="13">
        <f>SUM(F404)</f>
        <v>980.3</v>
      </c>
      <c r="G403" s="13"/>
      <c r="H403" s="13">
        <f t="shared" si="177"/>
        <v>980.3</v>
      </c>
      <c r="J403" s="13">
        <f t="shared" si="178"/>
        <v>980.3</v>
      </c>
      <c r="L403" s="13">
        <f t="shared" si="179"/>
        <v>980.3</v>
      </c>
    </row>
    <row r="404" spans="1:13" ht="45">
      <c r="A404" s="44" t="s">
        <v>340</v>
      </c>
      <c r="B404" s="42" t="s">
        <v>500</v>
      </c>
      <c r="C404" s="43" t="s">
        <v>501</v>
      </c>
      <c r="D404" s="42" t="s">
        <v>341</v>
      </c>
      <c r="E404" s="43"/>
      <c r="F404" s="13">
        <v>980.3</v>
      </c>
      <c r="G404" s="13"/>
      <c r="H404" s="13">
        <f t="shared" si="177"/>
        <v>980.3</v>
      </c>
      <c r="J404" s="13">
        <f t="shared" si="178"/>
        <v>980.3</v>
      </c>
      <c r="L404" s="13">
        <f t="shared" si="179"/>
        <v>980.3</v>
      </c>
    </row>
    <row r="405" spans="1:13" ht="45">
      <c r="A405" s="17" t="s">
        <v>66</v>
      </c>
      <c r="B405" s="42" t="s">
        <v>500</v>
      </c>
      <c r="C405" s="43" t="s">
        <v>501</v>
      </c>
      <c r="D405" s="42" t="s">
        <v>341</v>
      </c>
      <c r="E405" s="43">
        <v>600</v>
      </c>
      <c r="F405" s="13">
        <v>980.3</v>
      </c>
      <c r="G405" s="13"/>
      <c r="H405" s="13">
        <f t="shared" si="177"/>
        <v>980.3</v>
      </c>
      <c r="J405" s="13">
        <f t="shared" si="178"/>
        <v>980.3</v>
      </c>
      <c r="L405" s="13">
        <f t="shared" si="179"/>
        <v>980.3</v>
      </c>
    </row>
    <row r="406" spans="1:13">
      <c r="A406" s="17" t="s">
        <v>342</v>
      </c>
      <c r="B406" s="22" t="s">
        <v>500</v>
      </c>
      <c r="C406" s="22" t="s">
        <v>503</v>
      </c>
      <c r="D406" s="22"/>
      <c r="E406" s="29"/>
      <c r="F406" s="13">
        <f>SUM(F407)</f>
        <v>267466.19999999995</v>
      </c>
      <c r="G406" s="13">
        <f t="shared" ref="G406:L406" si="180">SUM(G407)</f>
        <v>639199.4</v>
      </c>
      <c r="H406" s="13">
        <f t="shared" si="180"/>
        <v>906665.6</v>
      </c>
      <c r="I406" s="13">
        <f t="shared" si="180"/>
        <v>-13094.6</v>
      </c>
      <c r="J406" s="13">
        <f t="shared" si="180"/>
        <v>893571</v>
      </c>
      <c r="K406" s="13">
        <f t="shared" si="180"/>
        <v>1748.7</v>
      </c>
      <c r="L406" s="13">
        <f t="shared" si="180"/>
        <v>895319.7</v>
      </c>
    </row>
    <row r="407" spans="1:13" ht="45">
      <c r="A407" s="17" t="s">
        <v>325</v>
      </c>
      <c r="B407" s="22" t="s">
        <v>500</v>
      </c>
      <c r="C407" s="10" t="s">
        <v>503</v>
      </c>
      <c r="D407" s="22" t="s">
        <v>326</v>
      </c>
      <c r="E407" s="9"/>
      <c r="F407" s="13">
        <f>SUM(F408+F423)</f>
        <v>267466.19999999995</v>
      </c>
      <c r="G407" s="13">
        <f>SUM(G408+G423)</f>
        <v>639199.4</v>
      </c>
      <c r="H407" s="13">
        <f>SUM(H408+H423)</f>
        <v>906665.6</v>
      </c>
      <c r="I407" s="13">
        <f t="shared" ref="I407:L407" si="181">SUM(I408+I423)</f>
        <v>-13094.6</v>
      </c>
      <c r="J407" s="13">
        <f t="shared" si="181"/>
        <v>893571</v>
      </c>
      <c r="K407" s="13">
        <f t="shared" si="181"/>
        <v>1748.7</v>
      </c>
      <c r="L407" s="13">
        <f t="shared" si="181"/>
        <v>895319.7</v>
      </c>
    </row>
    <row r="408" spans="1:13" ht="45">
      <c r="A408" s="23" t="s">
        <v>327</v>
      </c>
      <c r="B408" s="22" t="s">
        <v>500</v>
      </c>
      <c r="C408" s="10" t="s">
        <v>503</v>
      </c>
      <c r="D408" s="22" t="s">
        <v>328</v>
      </c>
      <c r="E408" s="9"/>
      <c r="F408" s="13">
        <f>SUM(F409+F420)</f>
        <v>265649.59999999998</v>
      </c>
      <c r="G408" s="13">
        <f t="shared" ref="G408:L408" si="182">SUM(G409+G420)</f>
        <v>639199.4</v>
      </c>
      <c r="H408" s="13">
        <f t="shared" si="182"/>
        <v>904849</v>
      </c>
      <c r="I408" s="13">
        <f t="shared" si="182"/>
        <v>-13094.6</v>
      </c>
      <c r="J408" s="13">
        <f t="shared" si="182"/>
        <v>891754.4</v>
      </c>
      <c r="K408" s="13">
        <f t="shared" si="182"/>
        <v>1748.7</v>
      </c>
      <c r="L408" s="13">
        <f t="shared" si="182"/>
        <v>893503.1</v>
      </c>
    </row>
    <row r="409" spans="1:13" ht="60">
      <c r="A409" s="25" t="s">
        <v>329</v>
      </c>
      <c r="B409" s="22" t="s">
        <v>500</v>
      </c>
      <c r="C409" s="10" t="s">
        <v>503</v>
      </c>
      <c r="D409" s="22" t="s">
        <v>330</v>
      </c>
      <c r="E409" s="9"/>
      <c r="F409" s="13">
        <f>SUM(F410+F412+F414+F416+F418)</f>
        <v>250649.59999999998</v>
      </c>
      <c r="G409" s="13">
        <f t="shared" ref="G409:L409" si="183">SUM(G410+G412+G414+G416+G418)</f>
        <v>639199.4</v>
      </c>
      <c r="H409" s="13">
        <f t="shared" si="183"/>
        <v>889849</v>
      </c>
      <c r="I409" s="13">
        <f t="shared" si="183"/>
        <v>1905.4</v>
      </c>
      <c r="J409" s="13">
        <f t="shared" si="183"/>
        <v>891754.4</v>
      </c>
      <c r="K409" s="13">
        <f t="shared" si="183"/>
        <v>1748.7</v>
      </c>
      <c r="L409" s="13">
        <f t="shared" si="183"/>
        <v>893503.1</v>
      </c>
      <c r="M409" s="13"/>
    </row>
    <row r="410" spans="1:13" ht="60">
      <c r="A410" s="25" t="s">
        <v>53</v>
      </c>
      <c r="B410" s="22" t="s">
        <v>500</v>
      </c>
      <c r="C410" s="10" t="s">
        <v>503</v>
      </c>
      <c r="D410" s="22" t="s">
        <v>331</v>
      </c>
      <c r="E410" s="9"/>
      <c r="F410" s="13">
        <v>231714</v>
      </c>
      <c r="G410" s="13"/>
      <c r="H410" s="13">
        <f>SUM(F410:G410)</f>
        <v>231714</v>
      </c>
      <c r="I410" s="13">
        <v>1905.4</v>
      </c>
      <c r="J410" s="13">
        <f>SUM(H410:I410)</f>
        <v>233619.4</v>
      </c>
      <c r="K410" s="13">
        <v>1748.7</v>
      </c>
      <c r="L410" s="13">
        <f>SUM(J410:K410)</f>
        <v>235368.1</v>
      </c>
    </row>
    <row r="411" spans="1:13" ht="45">
      <c r="A411" s="17" t="s">
        <v>66</v>
      </c>
      <c r="B411" s="22" t="s">
        <v>500</v>
      </c>
      <c r="C411" s="22" t="s">
        <v>503</v>
      </c>
      <c r="D411" s="22" t="s">
        <v>331</v>
      </c>
      <c r="E411" s="29">
        <v>600</v>
      </c>
      <c r="F411" s="13">
        <v>231714</v>
      </c>
      <c r="G411" s="13"/>
      <c r="H411" s="13">
        <f t="shared" ref="H411:H438" si="184">SUM(F411:G411)</f>
        <v>231714</v>
      </c>
      <c r="I411" s="13">
        <v>1905.4</v>
      </c>
      <c r="J411" s="13">
        <f t="shared" ref="J411:J428" si="185">SUM(H411:I411)</f>
        <v>233619.4</v>
      </c>
      <c r="K411" s="13">
        <v>1748.7</v>
      </c>
      <c r="L411" s="13">
        <f t="shared" ref="L411:L428" si="186">SUM(J411:K411)</f>
        <v>235368.1</v>
      </c>
    </row>
    <row r="412" spans="1:13" ht="60">
      <c r="A412" s="30" t="s">
        <v>343</v>
      </c>
      <c r="B412" s="22" t="s">
        <v>500</v>
      </c>
      <c r="C412" s="22" t="s">
        <v>503</v>
      </c>
      <c r="D412" s="31" t="s">
        <v>344</v>
      </c>
      <c r="E412" s="45"/>
      <c r="F412" s="13">
        <v>9960.2999999999993</v>
      </c>
      <c r="G412" s="13"/>
      <c r="H412" s="13">
        <f t="shared" si="184"/>
        <v>9960.2999999999993</v>
      </c>
      <c r="J412" s="13">
        <f t="shared" si="185"/>
        <v>9960.2999999999993</v>
      </c>
      <c r="L412" s="13">
        <f t="shared" si="186"/>
        <v>9960.2999999999993</v>
      </c>
    </row>
    <row r="413" spans="1:13" ht="45">
      <c r="A413" s="17" t="s">
        <v>66</v>
      </c>
      <c r="B413" s="22" t="s">
        <v>500</v>
      </c>
      <c r="C413" s="22" t="s">
        <v>503</v>
      </c>
      <c r="D413" s="31" t="s">
        <v>344</v>
      </c>
      <c r="E413" s="28">
        <v>600</v>
      </c>
      <c r="F413" s="13">
        <v>9960.2999999999993</v>
      </c>
      <c r="G413" s="13"/>
      <c r="H413" s="13">
        <f t="shared" si="184"/>
        <v>9960.2999999999993</v>
      </c>
      <c r="J413" s="13">
        <f t="shared" si="185"/>
        <v>9960.2999999999993</v>
      </c>
      <c r="L413" s="13">
        <f t="shared" si="186"/>
        <v>9960.2999999999993</v>
      </c>
    </row>
    <row r="414" spans="1:13" ht="45">
      <c r="A414" s="30" t="s">
        <v>345</v>
      </c>
      <c r="B414" s="22" t="s">
        <v>500</v>
      </c>
      <c r="C414" s="22" t="s">
        <v>503</v>
      </c>
      <c r="D414" s="31" t="s">
        <v>346</v>
      </c>
      <c r="E414" s="45"/>
      <c r="F414" s="13">
        <v>480</v>
      </c>
      <c r="G414" s="13"/>
      <c r="H414" s="13">
        <f t="shared" si="184"/>
        <v>480</v>
      </c>
      <c r="J414" s="13">
        <f t="shared" si="185"/>
        <v>480</v>
      </c>
      <c r="L414" s="13">
        <f t="shared" si="186"/>
        <v>480</v>
      </c>
    </row>
    <row r="415" spans="1:13" ht="45">
      <c r="A415" s="17" t="s">
        <v>66</v>
      </c>
      <c r="B415" s="22" t="s">
        <v>500</v>
      </c>
      <c r="C415" s="22" t="s">
        <v>503</v>
      </c>
      <c r="D415" s="31" t="s">
        <v>346</v>
      </c>
      <c r="E415" s="28">
        <v>600</v>
      </c>
      <c r="F415" s="13">
        <v>480</v>
      </c>
      <c r="G415" s="13"/>
      <c r="H415" s="13">
        <f t="shared" si="184"/>
        <v>480</v>
      </c>
      <c r="J415" s="13">
        <f t="shared" si="185"/>
        <v>480</v>
      </c>
      <c r="L415" s="13">
        <f t="shared" si="186"/>
        <v>480</v>
      </c>
    </row>
    <row r="416" spans="1:13" ht="75">
      <c r="A416" s="30" t="s">
        <v>347</v>
      </c>
      <c r="B416" s="22" t="s">
        <v>500</v>
      </c>
      <c r="C416" s="22" t="s">
        <v>503</v>
      </c>
      <c r="D416" s="31" t="s">
        <v>348</v>
      </c>
      <c r="E416" s="45"/>
      <c r="F416" s="13">
        <v>8495.2999999999993</v>
      </c>
      <c r="G416" s="13"/>
      <c r="H416" s="13">
        <f t="shared" si="184"/>
        <v>8495.2999999999993</v>
      </c>
      <c r="J416" s="13">
        <f t="shared" si="185"/>
        <v>8495.2999999999993</v>
      </c>
      <c r="L416" s="13">
        <f t="shared" si="186"/>
        <v>8495.2999999999993</v>
      </c>
    </row>
    <row r="417" spans="1:12" ht="45">
      <c r="A417" s="17" t="s">
        <v>66</v>
      </c>
      <c r="B417" s="22" t="s">
        <v>500</v>
      </c>
      <c r="C417" s="22" t="s">
        <v>503</v>
      </c>
      <c r="D417" s="31" t="s">
        <v>348</v>
      </c>
      <c r="E417" s="28">
        <v>600</v>
      </c>
      <c r="F417" s="13">
        <v>8495.2999999999993</v>
      </c>
      <c r="G417" s="13"/>
      <c r="H417" s="13">
        <f t="shared" si="184"/>
        <v>8495.2999999999993</v>
      </c>
      <c r="J417" s="13">
        <f t="shared" si="185"/>
        <v>8495.2999999999993</v>
      </c>
      <c r="L417" s="13">
        <f t="shared" si="186"/>
        <v>8495.2999999999993</v>
      </c>
    </row>
    <row r="418" spans="1:12" ht="285">
      <c r="A418" s="17" t="s">
        <v>560</v>
      </c>
      <c r="B418" s="22" t="s">
        <v>500</v>
      </c>
      <c r="C418" s="10" t="s">
        <v>503</v>
      </c>
      <c r="D418" s="22" t="s">
        <v>559</v>
      </c>
      <c r="E418" s="22"/>
      <c r="F418" s="13"/>
      <c r="G418" s="13">
        <v>639199.4</v>
      </c>
      <c r="H418" s="13">
        <f t="shared" si="184"/>
        <v>639199.4</v>
      </c>
      <c r="J418" s="13">
        <f t="shared" si="185"/>
        <v>639199.4</v>
      </c>
      <c r="L418" s="13">
        <f t="shared" si="186"/>
        <v>639199.4</v>
      </c>
    </row>
    <row r="419" spans="1:12" ht="45">
      <c r="A419" s="17" t="s">
        <v>66</v>
      </c>
      <c r="B419" s="22" t="s">
        <v>500</v>
      </c>
      <c r="C419" s="22" t="s">
        <v>503</v>
      </c>
      <c r="D419" s="22" t="s">
        <v>559</v>
      </c>
      <c r="E419" s="22" t="s">
        <v>502</v>
      </c>
      <c r="F419" s="13"/>
      <c r="G419" s="13">
        <v>639199.4</v>
      </c>
      <c r="H419" s="13">
        <f t="shared" si="184"/>
        <v>639199.4</v>
      </c>
      <c r="J419" s="13">
        <f t="shared" si="185"/>
        <v>639199.4</v>
      </c>
      <c r="L419" s="13">
        <f t="shared" si="186"/>
        <v>639199.4</v>
      </c>
    </row>
    <row r="420" spans="1:12" ht="45">
      <c r="A420" s="17" t="s">
        <v>332</v>
      </c>
      <c r="B420" s="22" t="s">
        <v>500</v>
      </c>
      <c r="C420" s="22" t="s">
        <v>503</v>
      </c>
      <c r="D420" s="22" t="s">
        <v>333</v>
      </c>
      <c r="E420" s="22"/>
      <c r="F420" s="13">
        <f>SUM(F421)</f>
        <v>15000</v>
      </c>
      <c r="G420" s="13"/>
      <c r="H420" s="13">
        <f t="shared" si="184"/>
        <v>15000</v>
      </c>
      <c r="I420" s="13">
        <v>-15000</v>
      </c>
      <c r="J420" s="13">
        <f t="shared" si="185"/>
        <v>0</v>
      </c>
      <c r="L420" s="13">
        <f t="shared" si="186"/>
        <v>0</v>
      </c>
    </row>
    <row r="421" spans="1:12" ht="30">
      <c r="A421" s="40" t="s">
        <v>527</v>
      </c>
      <c r="B421" s="22" t="s">
        <v>500</v>
      </c>
      <c r="C421" s="22" t="s">
        <v>503</v>
      </c>
      <c r="D421" s="18" t="s">
        <v>334</v>
      </c>
      <c r="E421" s="29"/>
      <c r="F421" s="13">
        <v>15000</v>
      </c>
      <c r="G421" s="13"/>
      <c r="H421" s="13">
        <f t="shared" si="184"/>
        <v>15000</v>
      </c>
      <c r="I421" s="13">
        <v>-15000</v>
      </c>
      <c r="J421" s="13">
        <f t="shared" si="185"/>
        <v>0</v>
      </c>
      <c r="L421" s="13">
        <f t="shared" si="186"/>
        <v>0</v>
      </c>
    </row>
    <row r="422" spans="1:12" ht="60">
      <c r="A422" s="40" t="s">
        <v>57</v>
      </c>
      <c r="B422" s="22" t="s">
        <v>500</v>
      </c>
      <c r="C422" s="22" t="s">
        <v>503</v>
      </c>
      <c r="D422" s="18" t="s">
        <v>334</v>
      </c>
      <c r="E422" s="29">
        <v>400</v>
      </c>
      <c r="F422" s="13">
        <v>15000</v>
      </c>
      <c r="G422" s="13"/>
      <c r="H422" s="13">
        <f t="shared" si="184"/>
        <v>15000</v>
      </c>
      <c r="I422" s="13">
        <v>-15000</v>
      </c>
      <c r="J422" s="13">
        <f t="shared" si="185"/>
        <v>0</v>
      </c>
      <c r="L422" s="13">
        <f t="shared" si="186"/>
        <v>0</v>
      </c>
    </row>
    <row r="423" spans="1:12" ht="90">
      <c r="A423" s="46" t="s">
        <v>335</v>
      </c>
      <c r="B423" s="31" t="s">
        <v>500</v>
      </c>
      <c r="C423" s="31" t="s">
        <v>503</v>
      </c>
      <c r="D423" s="31" t="s">
        <v>336</v>
      </c>
      <c r="E423" s="28"/>
      <c r="F423" s="13">
        <f>SUM(F424)</f>
        <v>1816.6</v>
      </c>
      <c r="G423" s="13"/>
      <c r="H423" s="13">
        <f t="shared" si="184"/>
        <v>1816.6</v>
      </c>
      <c r="J423" s="13">
        <f t="shared" si="185"/>
        <v>1816.6</v>
      </c>
      <c r="L423" s="13">
        <f t="shared" si="186"/>
        <v>1816.6</v>
      </c>
    </row>
    <row r="424" spans="1:12" ht="60">
      <c r="A424" s="47" t="s">
        <v>337</v>
      </c>
      <c r="B424" s="31" t="s">
        <v>500</v>
      </c>
      <c r="C424" s="31" t="s">
        <v>503</v>
      </c>
      <c r="D424" s="31" t="s">
        <v>338</v>
      </c>
      <c r="E424" s="28"/>
      <c r="F424" s="13">
        <f>SUM(F425+F427)</f>
        <v>1816.6</v>
      </c>
      <c r="G424" s="13"/>
      <c r="H424" s="13">
        <f t="shared" si="184"/>
        <v>1816.6</v>
      </c>
      <c r="J424" s="13">
        <f t="shared" si="185"/>
        <v>1816.6</v>
      </c>
      <c r="L424" s="13">
        <f t="shared" si="186"/>
        <v>1816.6</v>
      </c>
    </row>
    <row r="425" spans="1:12" ht="45">
      <c r="A425" s="34" t="s">
        <v>339</v>
      </c>
      <c r="B425" s="31" t="s">
        <v>500</v>
      </c>
      <c r="C425" s="31" t="s">
        <v>503</v>
      </c>
      <c r="D425" s="31" t="s">
        <v>349</v>
      </c>
      <c r="E425" s="28"/>
      <c r="F425" s="13">
        <f>SUM(F426:F426)</f>
        <v>325.5</v>
      </c>
      <c r="G425" s="13"/>
      <c r="H425" s="13">
        <f t="shared" si="184"/>
        <v>325.5</v>
      </c>
      <c r="J425" s="13">
        <f t="shared" si="185"/>
        <v>325.5</v>
      </c>
      <c r="L425" s="13">
        <f t="shared" si="186"/>
        <v>325.5</v>
      </c>
    </row>
    <row r="426" spans="1:12" ht="45">
      <c r="A426" s="17" t="s">
        <v>66</v>
      </c>
      <c r="B426" s="31" t="s">
        <v>500</v>
      </c>
      <c r="C426" s="31" t="s">
        <v>503</v>
      </c>
      <c r="D426" s="31" t="s">
        <v>349</v>
      </c>
      <c r="E426" s="28">
        <v>600</v>
      </c>
      <c r="F426" s="13">
        <v>325.5</v>
      </c>
      <c r="G426" s="13"/>
      <c r="H426" s="13">
        <f t="shared" si="184"/>
        <v>325.5</v>
      </c>
      <c r="J426" s="13">
        <f t="shared" si="185"/>
        <v>325.5</v>
      </c>
      <c r="L426" s="13">
        <f t="shared" si="186"/>
        <v>325.5</v>
      </c>
    </row>
    <row r="427" spans="1:12" ht="45">
      <c r="A427" s="30" t="s">
        <v>340</v>
      </c>
      <c r="B427" s="31" t="s">
        <v>500</v>
      </c>
      <c r="C427" s="31" t="s">
        <v>503</v>
      </c>
      <c r="D427" s="31" t="s">
        <v>341</v>
      </c>
      <c r="E427" s="28"/>
      <c r="F427" s="13">
        <v>1491.1</v>
      </c>
      <c r="G427" s="13"/>
      <c r="H427" s="13">
        <f t="shared" si="184"/>
        <v>1491.1</v>
      </c>
      <c r="J427" s="13">
        <f t="shared" si="185"/>
        <v>1491.1</v>
      </c>
      <c r="L427" s="13">
        <f t="shared" si="186"/>
        <v>1491.1</v>
      </c>
    </row>
    <row r="428" spans="1:12" ht="45">
      <c r="A428" s="17" t="s">
        <v>66</v>
      </c>
      <c r="B428" s="31" t="s">
        <v>500</v>
      </c>
      <c r="C428" s="31" t="s">
        <v>503</v>
      </c>
      <c r="D428" s="31" t="s">
        <v>341</v>
      </c>
      <c r="E428" s="28">
        <v>600</v>
      </c>
      <c r="F428" s="13">
        <v>1491.1</v>
      </c>
      <c r="G428" s="13"/>
      <c r="H428" s="13">
        <f t="shared" si="184"/>
        <v>1491.1</v>
      </c>
      <c r="J428" s="13">
        <f t="shared" si="185"/>
        <v>1491.1</v>
      </c>
      <c r="L428" s="13">
        <f t="shared" si="186"/>
        <v>1491.1</v>
      </c>
    </row>
    <row r="429" spans="1:12">
      <c r="A429" s="17" t="s">
        <v>525</v>
      </c>
      <c r="B429" s="31" t="s">
        <v>500</v>
      </c>
      <c r="C429" s="31" t="s">
        <v>526</v>
      </c>
      <c r="D429" s="31"/>
      <c r="E429" s="28"/>
      <c r="F429" s="13">
        <f>SUM(F430)</f>
        <v>148531.6</v>
      </c>
      <c r="G429" s="13"/>
      <c r="H429" s="13">
        <f>SUM(F429:G429)</f>
        <v>148531.6</v>
      </c>
      <c r="I429" s="13">
        <v>-2286.6999999999998</v>
      </c>
      <c r="J429" s="13">
        <f>SUM(H429:I429)</f>
        <v>146244.9</v>
      </c>
      <c r="K429" s="13">
        <v>468.2</v>
      </c>
      <c r="L429" s="13">
        <f>SUM(J429:K429)</f>
        <v>146713.1</v>
      </c>
    </row>
    <row r="430" spans="1:12" ht="45">
      <c r="A430" s="17" t="s">
        <v>325</v>
      </c>
      <c r="B430" s="22" t="s">
        <v>500</v>
      </c>
      <c r="C430" s="10" t="s">
        <v>526</v>
      </c>
      <c r="D430" s="22" t="s">
        <v>326</v>
      </c>
      <c r="E430" s="28"/>
      <c r="F430" s="13">
        <f>SUM(F431+F435)</f>
        <v>148531.6</v>
      </c>
      <c r="G430" s="13"/>
      <c r="H430" s="13">
        <f t="shared" si="184"/>
        <v>148531.6</v>
      </c>
      <c r="I430" s="13">
        <v>-2286.6999999999998</v>
      </c>
      <c r="J430" s="13">
        <f t="shared" ref="J430:J438" si="187">SUM(H430:I430)</f>
        <v>146244.9</v>
      </c>
      <c r="K430" s="13">
        <v>468.2</v>
      </c>
      <c r="L430" s="13">
        <f t="shared" ref="L430:L438" si="188">SUM(J430:K430)</f>
        <v>146713.1</v>
      </c>
    </row>
    <row r="431" spans="1:12" ht="45">
      <c r="A431" s="23" t="s">
        <v>327</v>
      </c>
      <c r="B431" s="22" t="s">
        <v>500</v>
      </c>
      <c r="C431" s="10" t="s">
        <v>503</v>
      </c>
      <c r="D431" s="22" t="s">
        <v>328</v>
      </c>
      <c r="E431" s="28"/>
      <c r="F431" s="13">
        <f>SUM(F432)</f>
        <v>148517.6</v>
      </c>
      <c r="G431" s="13"/>
      <c r="H431" s="13">
        <f t="shared" si="184"/>
        <v>148517.6</v>
      </c>
      <c r="I431" s="13">
        <v>-2286.6999999999998</v>
      </c>
      <c r="J431" s="13">
        <f t="shared" si="187"/>
        <v>146230.9</v>
      </c>
      <c r="K431" s="13">
        <v>468.2</v>
      </c>
      <c r="L431" s="13">
        <f t="shared" si="188"/>
        <v>146699.1</v>
      </c>
    </row>
    <row r="432" spans="1:12" ht="60">
      <c r="A432" s="25" t="s">
        <v>329</v>
      </c>
      <c r="B432" s="22" t="s">
        <v>500</v>
      </c>
      <c r="C432" s="10" t="s">
        <v>526</v>
      </c>
      <c r="D432" s="22" t="s">
        <v>330</v>
      </c>
      <c r="E432" s="28"/>
      <c r="F432" s="13">
        <f>SUM(F433)</f>
        <v>148517.6</v>
      </c>
      <c r="G432" s="13"/>
      <c r="H432" s="13">
        <f t="shared" si="184"/>
        <v>148517.6</v>
      </c>
      <c r="I432" s="13">
        <v>-2286.6999999999998</v>
      </c>
      <c r="J432" s="13">
        <f t="shared" si="187"/>
        <v>146230.9</v>
      </c>
      <c r="K432" s="13">
        <v>468.2</v>
      </c>
      <c r="L432" s="13">
        <f t="shared" si="188"/>
        <v>146699.1</v>
      </c>
    </row>
    <row r="433" spans="1:13" ht="60">
      <c r="A433" s="25" t="s">
        <v>53</v>
      </c>
      <c r="B433" s="22" t="s">
        <v>500</v>
      </c>
      <c r="C433" s="10" t="s">
        <v>526</v>
      </c>
      <c r="D433" s="22" t="s">
        <v>331</v>
      </c>
      <c r="E433" s="9"/>
      <c r="F433" s="13">
        <v>148517.6</v>
      </c>
      <c r="G433" s="13"/>
      <c r="H433" s="13">
        <f t="shared" si="184"/>
        <v>148517.6</v>
      </c>
      <c r="I433" s="13">
        <v>-2286.6999999999998</v>
      </c>
      <c r="J433" s="13">
        <f t="shared" si="187"/>
        <v>146230.9</v>
      </c>
      <c r="K433" s="13">
        <v>468.2</v>
      </c>
      <c r="L433" s="13">
        <f t="shared" si="188"/>
        <v>146699.1</v>
      </c>
    </row>
    <row r="434" spans="1:13" ht="45">
      <c r="A434" s="17" t="s">
        <v>66</v>
      </c>
      <c r="B434" s="22" t="s">
        <v>500</v>
      </c>
      <c r="C434" s="10" t="s">
        <v>526</v>
      </c>
      <c r="D434" s="22" t="s">
        <v>331</v>
      </c>
      <c r="E434" s="29">
        <v>600</v>
      </c>
      <c r="F434" s="13">
        <v>148517.6</v>
      </c>
      <c r="G434" s="13"/>
      <c r="H434" s="13">
        <f t="shared" si="184"/>
        <v>148517.6</v>
      </c>
      <c r="I434" s="13">
        <v>-2286.6999999999998</v>
      </c>
      <c r="J434" s="13">
        <f t="shared" si="187"/>
        <v>146230.9</v>
      </c>
      <c r="K434" s="13">
        <v>468.2</v>
      </c>
      <c r="L434" s="13">
        <f t="shared" si="188"/>
        <v>146699.1</v>
      </c>
    </row>
    <row r="435" spans="1:13" ht="90">
      <c r="A435" s="46" t="s">
        <v>335</v>
      </c>
      <c r="B435" s="31" t="s">
        <v>500</v>
      </c>
      <c r="C435" s="10" t="s">
        <v>526</v>
      </c>
      <c r="D435" s="31" t="s">
        <v>336</v>
      </c>
      <c r="E435" s="28"/>
      <c r="F435" s="13">
        <v>14</v>
      </c>
      <c r="G435" s="13"/>
      <c r="H435" s="13">
        <f t="shared" si="184"/>
        <v>14</v>
      </c>
      <c r="J435" s="13">
        <f t="shared" si="187"/>
        <v>14</v>
      </c>
      <c r="L435" s="13">
        <f t="shared" si="188"/>
        <v>14</v>
      </c>
    </row>
    <row r="436" spans="1:13" ht="60">
      <c r="A436" s="47" t="s">
        <v>337</v>
      </c>
      <c r="B436" s="31" t="s">
        <v>500</v>
      </c>
      <c r="C436" s="10" t="s">
        <v>526</v>
      </c>
      <c r="D436" s="31" t="s">
        <v>338</v>
      </c>
      <c r="E436" s="28"/>
      <c r="F436" s="13">
        <v>14</v>
      </c>
      <c r="G436" s="13"/>
      <c r="H436" s="13">
        <f t="shared" si="184"/>
        <v>14</v>
      </c>
      <c r="J436" s="13">
        <f t="shared" si="187"/>
        <v>14</v>
      </c>
      <c r="L436" s="13">
        <f t="shared" si="188"/>
        <v>14</v>
      </c>
    </row>
    <row r="437" spans="1:13" ht="45">
      <c r="A437" s="30" t="s">
        <v>340</v>
      </c>
      <c r="B437" s="31" t="s">
        <v>500</v>
      </c>
      <c r="C437" s="10" t="s">
        <v>526</v>
      </c>
      <c r="D437" s="31" t="s">
        <v>341</v>
      </c>
      <c r="E437" s="28"/>
      <c r="F437" s="13">
        <v>14</v>
      </c>
      <c r="G437" s="13"/>
      <c r="H437" s="13">
        <f t="shared" si="184"/>
        <v>14</v>
      </c>
      <c r="J437" s="13">
        <f t="shared" si="187"/>
        <v>14</v>
      </c>
      <c r="L437" s="13">
        <f t="shared" si="188"/>
        <v>14</v>
      </c>
    </row>
    <row r="438" spans="1:13" ht="45">
      <c r="A438" s="17" t="s">
        <v>66</v>
      </c>
      <c r="B438" s="31" t="s">
        <v>500</v>
      </c>
      <c r="C438" s="10" t="s">
        <v>526</v>
      </c>
      <c r="D438" s="31" t="s">
        <v>341</v>
      </c>
      <c r="E438" s="28">
        <v>600</v>
      </c>
      <c r="F438" s="13">
        <v>14</v>
      </c>
      <c r="G438" s="13"/>
      <c r="H438" s="13">
        <f t="shared" si="184"/>
        <v>14</v>
      </c>
      <c r="J438" s="13">
        <f t="shared" si="187"/>
        <v>14</v>
      </c>
      <c r="L438" s="13">
        <f t="shared" si="188"/>
        <v>14</v>
      </c>
    </row>
    <row r="439" spans="1:13">
      <c r="A439" s="17" t="s">
        <v>529</v>
      </c>
      <c r="B439" s="22" t="s">
        <v>500</v>
      </c>
      <c r="C439" s="10" t="s">
        <v>481</v>
      </c>
      <c r="D439" s="22"/>
      <c r="E439" s="9"/>
      <c r="F439" s="13">
        <f>SUM(F440)</f>
        <v>7000</v>
      </c>
      <c r="G439" s="13">
        <f t="shared" ref="G439:L441" si="189">SUM(G440)</f>
        <v>4661.7</v>
      </c>
      <c r="H439" s="13">
        <f t="shared" si="189"/>
        <v>11661.7</v>
      </c>
      <c r="I439" s="13">
        <f t="shared" si="189"/>
        <v>801.3</v>
      </c>
      <c r="J439" s="13">
        <f t="shared" si="189"/>
        <v>12463</v>
      </c>
      <c r="K439" s="13">
        <f t="shared" si="189"/>
        <v>1335.9</v>
      </c>
      <c r="L439" s="13">
        <f t="shared" si="189"/>
        <v>13798.9</v>
      </c>
    </row>
    <row r="440" spans="1:13" ht="45">
      <c r="A440" s="17" t="s">
        <v>325</v>
      </c>
      <c r="B440" s="22" t="s">
        <v>500</v>
      </c>
      <c r="C440" s="10" t="s">
        <v>481</v>
      </c>
      <c r="D440" s="22" t="s">
        <v>326</v>
      </c>
      <c r="E440" s="9"/>
      <c r="F440" s="13">
        <f>SUM(F441)</f>
        <v>7000</v>
      </c>
      <c r="G440" s="13">
        <f t="shared" si="189"/>
        <v>4661.7</v>
      </c>
      <c r="H440" s="13">
        <f t="shared" si="189"/>
        <v>11661.7</v>
      </c>
      <c r="I440" s="13">
        <f t="shared" si="189"/>
        <v>801.3</v>
      </c>
      <c r="J440" s="13">
        <f t="shared" si="189"/>
        <v>12463</v>
      </c>
      <c r="K440" s="13">
        <f t="shared" si="189"/>
        <v>1335.9</v>
      </c>
      <c r="L440" s="13">
        <f t="shared" si="189"/>
        <v>13798.9</v>
      </c>
    </row>
    <row r="441" spans="1:13" ht="30">
      <c r="A441" s="25" t="s">
        <v>350</v>
      </c>
      <c r="B441" s="22" t="s">
        <v>500</v>
      </c>
      <c r="C441" s="22" t="s">
        <v>481</v>
      </c>
      <c r="D441" s="22" t="s">
        <v>351</v>
      </c>
      <c r="E441" s="29"/>
      <c r="F441" s="13">
        <f>SUM(F442)</f>
        <v>7000</v>
      </c>
      <c r="G441" s="13">
        <f t="shared" si="189"/>
        <v>4661.7</v>
      </c>
      <c r="H441" s="13">
        <f t="shared" si="189"/>
        <v>11661.7</v>
      </c>
      <c r="I441" s="13">
        <f t="shared" si="189"/>
        <v>801.3</v>
      </c>
      <c r="J441" s="13">
        <f t="shared" si="189"/>
        <v>12463</v>
      </c>
      <c r="K441" s="13">
        <f t="shared" si="189"/>
        <v>1335.9</v>
      </c>
      <c r="L441" s="13">
        <f t="shared" si="189"/>
        <v>13798.9</v>
      </c>
      <c r="M441" s="13"/>
    </row>
    <row r="442" spans="1:13" ht="45">
      <c r="A442" s="34" t="s">
        <v>352</v>
      </c>
      <c r="B442" s="31" t="s">
        <v>500</v>
      </c>
      <c r="C442" s="31" t="s">
        <v>481</v>
      </c>
      <c r="D442" s="31" t="s">
        <v>353</v>
      </c>
      <c r="E442" s="29"/>
      <c r="F442" s="13">
        <f>SUM(F443+F445+F448)</f>
        <v>7000</v>
      </c>
      <c r="G442" s="13">
        <f t="shared" ref="G442:L442" si="190">SUM(G443+G445+G448)</f>
        <v>4661.7</v>
      </c>
      <c r="H442" s="13">
        <f t="shared" si="190"/>
        <v>11661.7</v>
      </c>
      <c r="I442" s="13">
        <f t="shared" si="190"/>
        <v>801.3</v>
      </c>
      <c r="J442" s="13">
        <f t="shared" si="190"/>
        <v>12463</v>
      </c>
      <c r="K442" s="13">
        <f t="shared" si="190"/>
        <v>1335.9</v>
      </c>
      <c r="L442" s="13">
        <f t="shared" si="190"/>
        <v>13798.9</v>
      </c>
    </row>
    <row r="443" spans="1:13" ht="45">
      <c r="A443" s="25" t="s">
        <v>354</v>
      </c>
      <c r="B443" s="22" t="s">
        <v>500</v>
      </c>
      <c r="C443" s="22" t="s">
        <v>481</v>
      </c>
      <c r="D443" s="22" t="s">
        <v>355</v>
      </c>
      <c r="E443" s="29"/>
      <c r="F443" s="13">
        <v>1000</v>
      </c>
      <c r="G443" s="13"/>
      <c r="H443" s="13">
        <f>SUM(F443:G443)</f>
        <v>1000</v>
      </c>
      <c r="J443" s="13">
        <f>SUM(H443:I443)</f>
        <v>1000</v>
      </c>
      <c r="L443" s="13">
        <f>SUM(J443:K443)</f>
        <v>1000</v>
      </c>
    </row>
    <row r="444" spans="1:13" ht="45">
      <c r="A444" s="17" t="s">
        <v>66</v>
      </c>
      <c r="B444" s="22" t="s">
        <v>500</v>
      </c>
      <c r="C444" s="10" t="s">
        <v>481</v>
      </c>
      <c r="D444" s="22" t="s">
        <v>355</v>
      </c>
      <c r="E444" s="9">
        <v>600</v>
      </c>
      <c r="F444" s="13">
        <v>1000</v>
      </c>
      <c r="G444" s="13"/>
      <c r="H444" s="13">
        <f t="shared" ref="H444:H447" si="191">SUM(F444:G444)</f>
        <v>1000</v>
      </c>
      <c r="J444" s="13">
        <f t="shared" ref="J444:J447" si="192">SUM(H444:I444)</f>
        <v>1000</v>
      </c>
      <c r="L444" s="13">
        <f t="shared" ref="L444:L447" si="193">SUM(J444:K444)</f>
        <v>1000</v>
      </c>
    </row>
    <row r="445" spans="1:13" ht="60">
      <c r="A445" s="17" t="s">
        <v>356</v>
      </c>
      <c r="B445" s="22" t="s">
        <v>500</v>
      </c>
      <c r="C445" s="10" t="s">
        <v>481</v>
      </c>
      <c r="D445" s="22" t="s">
        <v>357</v>
      </c>
      <c r="E445" s="9"/>
      <c r="F445" s="13">
        <f>SUM(F446:F447)</f>
        <v>6000</v>
      </c>
      <c r="G445" s="13"/>
      <c r="H445" s="13">
        <f t="shared" si="191"/>
        <v>6000</v>
      </c>
      <c r="J445" s="13">
        <f t="shared" si="192"/>
        <v>6000</v>
      </c>
      <c r="L445" s="13">
        <f t="shared" si="193"/>
        <v>6000</v>
      </c>
    </row>
    <row r="446" spans="1:13" ht="30">
      <c r="A446" s="17" t="s">
        <v>30</v>
      </c>
      <c r="B446" s="22" t="s">
        <v>500</v>
      </c>
      <c r="C446" s="10" t="s">
        <v>481</v>
      </c>
      <c r="D446" s="22" t="s">
        <v>357</v>
      </c>
      <c r="E446" s="9">
        <v>300</v>
      </c>
      <c r="F446" s="13">
        <v>984</v>
      </c>
      <c r="G446" s="13"/>
      <c r="H446" s="13">
        <f t="shared" si="191"/>
        <v>984</v>
      </c>
      <c r="J446" s="13">
        <f t="shared" si="192"/>
        <v>984</v>
      </c>
      <c r="L446" s="13">
        <f t="shared" si="193"/>
        <v>984</v>
      </c>
    </row>
    <row r="447" spans="1:13" ht="45">
      <c r="A447" s="17" t="s">
        <v>66</v>
      </c>
      <c r="B447" s="22" t="s">
        <v>500</v>
      </c>
      <c r="C447" s="10" t="s">
        <v>481</v>
      </c>
      <c r="D447" s="22" t="s">
        <v>357</v>
      </c>
      <c r="E447" s="9">
        <v>600</v>
      </c>
      <c r="F447" s="13">
        <v>5016</v>
      </c>
      <c r="G447" s="13"/>
      <c r="H447" s="13">
        <f t="shared" si="191"/>
        <v>5016</v>
      </c>
      <c r="J447" s="13">
        <f t="shared" si="192"/>
        <v>5016</v>
      </c>
      <c r="L447" s="13">
        <f t="shared" si="193"/>
        <v>5016</v>
      </c>
    </row>
    <row r="448" spans="1:13" ht="120">
      <c r="A448" s="17" t="s">
        <v>358</v>
      </c>
      <c r="B448" s="22" t="s">
        <v>500</v>
      </c>
      <c r="C448" s="10" t="s">
        <v>481</v>
      </c>
      <c r="D448" s="18" t="s">
        <v>359</v>
      </c>
      <c r="E448" s="9"/>
      <c r="F448" s="13">
        <f>SUM(F449:F451)</f>
        <v>0</v>
      </c>
      <c r="G448" s="13">
        <f t="shared" ref="G448:L448" si="194">SUM(G449:G451)</f>
        <v>4661.7</v>
      </c>
      <c r="H448" s="13">
        <f t="shared" si="194"/>
        <v>4661.7</v>
      </c>
      <c r="I448" s="13">
        <f t="shared" si="194"/>
        <v>801.3</v>
      </c>
      <c r="J448" s="13">
        <f t="shared" si="194"/>
        <v>5463</v>
      </c>
      <c r="K448" s="13">
        <f t="shared" si="194"/>
        <v>1335.9</v>
      </c>
      <c r="L448" s="13">
        <f t="shared" si="194"/>
        <v>6798.9</v>
      </c>
    </row>
    <row r="449" spans="1:13" ht="45">
      <c r="A449" s="17" t="s">
        <v>23</v>
      </c>
      <c r="B449" s="22" t="s">
        <v>500</v>
      </c>
      <c r="C449" s="10" t="s">
        <v>481</v>
      </c>
      <c r="D449" s="18" t="s">
        <v>359</v>
      </c>
      <c r="E449" s="9">
        <v>200</v>
      </c>
      <c r="F449" s="13"/>
      <c r="G449" s="13">
        <v>2</v>
      </c>
      <c r="H449" s="13">
        <f>SUM(F449:G449)</f>
        <v>2</v>
      </c>
      <c r="J449" s="13">
        <f>SUM(H449:I449)</f>
        <v>2</v>
      </c>
      <c r="L449" s="13">
        <f>SUM(J449:K449)</f>
        <v>2</v>
      </c>
    </row>
    <row r="450" spans="1:13" ht="30">
      <c r="A450" s="17" t="s">
        <v>30</v>
      </c>
      <c r="B450" s="22" t="s">
        <v>500</v>
      </c>
      <c r="C450" s="10" t="s">
        <v>481</v>
      </c>
      <c r="D450" s="18" t="s">
        <v>359</v>
      </c>
      <c r="E450" s="9">
        <v>300</v>
      </c>
      <c r="F450" s="13"/>
      <c r="G450" s="13">
        <v>541</v>
      </c>
      <c r="H450" s="13">
        <f t="shared" ref="H450:H451" si="195">SUM(F450:G450)</f>
        <v>541</v>
      </c>
      <c r="I450" s="13">
        <v>93</v>
      </c>
      <c r="J450" s="13">
        <f t="shared" ref="J450:J451" si="196">SUM(H450:I450)</f>
        <v>634</v>
      </c>
      <c r="K450" s="13">
        <v>154</v>
      </c>
      <c r="L450" s="13">
        <f t="shared" ref="L450:L451" si="197">SUM(J450:K450)</f>
        <v>788</v>
      </c>
    </row>
    <row r="451" spans="1:13" ht="45">
      <c r="A451" s="17" t="s">
        <v>66</v>
      </c>
      <c r="B451" s="22" t="s">
        <v>500</v>
      </c>
      <c r="C451" s="10" t="s">
        <v>481</v>
      </c>
      <c r="D451" s="18" t="s">
        <v>359</v>
      </c>
      <c r="E451" s="9">
        <v>600</v>
      </c>
      <c r="F451" s="13"/>
      <c r="G451" s="13">
        <v>4118.7</v>
      </c>
      <c r="H451" s="13">
        <f t="shared" si="195"/>
        <v>4118.7</v>
      </c>
      <c r="I451" s="13">
        <v>708.3</v>
      </c>
      <c r="J451" s="13">
        <f t="shared" si="196"/>
        <v>4827</v>
      </c>
      <c r="K451" s="13">
        <v>1181.9000000000001</v>
      </c>
      <c r="L451" s="13">
        <f t="shared" si="197"/>
        <v>6008.9</v>
      </c>
    </row>
    <row r="452" spans="1:13">
      <c r="A452" s="17" t="s">
        <v>360</v>
      </c>
      <c r="B452" s="22" t="s">
        <v>500</v>
      </c>
      <c r="C452" s="10" t="s">
        <v>504</v>
      </c>
      <c r="D452" s="18"/>
      <c r="E452" s="9"/>
      <c r="F452" s="13">
        <f>SUM(F453)</f>
        <v>65900.800000000003</v>
      </c>
      <c r="G452" s="13">
        <f t="shared" ref="G452:L452" si="198">SUM(G453)</f>
        <v>6386.8</v>
      </c>
      <c r="H452" s="13">
        <f t="shared" si="198"/>
        <v>72287.600000000006</v>
      </c>
      <c r="I452" s="13">
        <f t="shared" si="198"/>
        <v>0</v>
      </c>
      <c r="J452" s="13">
        <f t="shared" si="198"/>
        <v>72287.600000000006</v>
      </c>
      <c r="K452" s="13">
        <f t="shared" si="198"/>
        <v>0</v>
      </c>
      <c r="L452" s="13">
        <f t="shared" si="198"/>
        <v>72287.600000000006</v>
      </c>
    </row>
    <row r="453" spans="1:13" ht="45">
      <c r="A453" s="17" t="s">
        <v>325</v>
      </c>
      <c r="B453" s="22" t="s">
        <v>500</v>
      </c>
      <c r="C453" s="22" t="s">
        <v>504</v>
      </c>
      <c r="D453" s="22" t="s">
        <v>326</v>
      </c>
      <c r="E453" s="29"/>
      <c r="F453" s="13">
        <f>SUM(F454+F459)</f>
        <v>65900.800000000003</v>
      </c>
      <c r="G453" s="13">
        <f t="shared" ref="G453:L453" si="199">SUM(G454+G459)</f>
        <v>6386.8</v>
      </c>
      <c r="H453" s="13">
        <f t="shared" si="199"/>
        <v>72287.600000000006</v>
      </c>
      <c r="I453" s="13">
        <f t="shared" si="199"/>
        <v>0</v>
      </c>
      <c r="J453" s="13">
        <f t="shared" si="199"/>
        <v>72287.600000000006</v>
      </c>
      <c r="K453" s="13">
        <f t="shared" si="199"/>
        <v>0</v>
      </c>
      <c r="L453" s="13">
        <f t="shared" si="199"/>
        <v>72287.600000000006</v>
      </c>
      <c r="M453" s="13"/>
    </row>
    <row r="454" spans="1:13" ht="30">
      <c r="A454" s="25" t="s">
        <v>350</v>
      </c>
      <c r="B454" s="22" t="s">
        <v>500</v>
      </c>
      <c r="C454" s="22" t="s">
        <v>504</v>
      </c>
      <c r="D454" s="31" t="s">
        <v>351</v>
      </c>
      <c r="E454" s="29"/>
      <c r="F454" s="13">
        <f>SUM(F455)</f>
        <v>0</v>
      </c>
      <c r="G454" s="13">
        <f t="shared" ref="G454:L455" si="200">SUM(G455)</f>
        <v>6386.8</v>
      </c>
      <c r="H454" s="13">
        <f t="shared" si="200"/>
        <v>6386.8</v>
      </c>
      <c r="I454" s="13">
        <f t="shared" si="200"/>
        <v>0</v>
      </c>
      <c r="J454" s="13">
        <f t="shared" si="200"/>
        <v>6386.8</v>
      </c>
      <c r="K454" s="13">
        <f t="shared" si="200"/>
        <v>0</v>
      </c>
      <c r="L454" s="13">
        <f t="shared" si="200"/>
        <v>6386.8</v>
      </c>
    </row>
    <row r="455" spans="1:13" ht="60">
      <c r="A455" s="34" t="s">
        <v>361</v>
      </c>
      <c r="B455" s="22" t="s">
        <v>500</v>
      </c>
      <c r="C455" s="22" t="s">
        <v>504</v>
      </c>
      <c r="D455" s="31" t="s">
        <v>362</v>
      </c>
      <c r="E455" s="29"/>
      <c r="F455" s="13">
        <f>SUM(F456)</f>
        <v>0</v>
      </c>
      <c r="G455" s="13">
        <f t="shared" si="200"/>
        <v>6386.8</v>
      </c>
      <c r="H455" s="13">
        <f t="shared" si="200"/>
        <v>6386.8</v>
      </c>
      <c r="I455" s="13">
        <f t="shared" si="200"/>
        <v>0</v>
      </c>
      <c r="J455" s="13">
        <f t="shared" si="200"/>
        <v>6386.8</v>
      </c>
      <c r="K455" s="13">
        <f t="shared" si="200"/>
        <v>0</v>
      </c>
      <c r="L455" s="13">
        <f t="shared" si="200"/>
        <v>6386.8</v>
      </c>
    </row>
    <row r="456" spans="1:13" ht="165">
      <c r="A456" s="17" t="s">
        <v>363</v>
      </c>
      <c r="B456" s="22" t="s">
        <v>500</v>
      </c>
      <c r="C456" s="22" t="s">
        <v>504</v>
      </c>
      <c r="D456" s="31" t="s">
        <v>364</v>
      </c>
      <c r="E456" s="29"/>
      <c r="F456" s="13">
        <f>SUM(F457:F458)</f>
        <v>0</v>
      </c>
      <c r="G456" s="13">
        <f t="shared" ref="G456:L456" si="201">SUM(G457:G458)</f>
        <v>6386.8</v>
      </c>
      <c r="H456" s="13">
        <f t="shared" si="201"/>
        <v>6386.8</v>
      </c>
      <c r="I456" s="13">
        <f t="shared" si="201"/>
        <v>0</v>
      </c>
      <c r="J456" s="13">
        <f t="shared" si="201"/>
        <v>6386.8</v>
      </c>
      <c r="K456" s="13">
        <f t="shared" si="201"/>
        <v>0</v>
      </c>
      <c r="L456" s="13">
        <f t="shared" si="201"/>
        <v>6386.8</v>
      </c>
    </row>
    <row r="457" spans="1:13" ht="90">
      <c r="A457" s="17" t="s">
        <v>16</v>
      </c>
      <c r="B457" s="22" t="s">
        <v>500</v>
      </c>
      <c r="C457" s="22" t="s">
        <v>504</v>
      </c>
      <c r="D457" s="31" t="s">
        <v>364</v>
      </c>
      <c r="E457" s="28">
        <v>100</v>
      </c>
      <c r="F457" s="13"/>
      <c r="G457" s="13">
        <v>5862.2</v>
      </c>
      <c r="H457" s="13">
        <f>SUM(F457:G457)</f>
        <v>5862.2</v>
      </c>
      <c r="J457" s="13">
        <f>SUM(H457:I457)</f>
        <v>5862.2</v>
      </c>
      <c r="L457" s="13">
        <f>SUM(J457:K457)</f>
        <v>5862.2</v>
      </c>
    </row>
    <row r="458" spans="1:13" ht="45">
      <c r="A458" s="17" t="s">
        <v>23</v>
      </c>
      <c r="B458" s="22" t="s">
        <v>500</v>
      </c>
      <c r="C458" s="10" t="s">
        <v>504</v>
      </c>
      <c r="D458" s="31" t="s">
        <v>364</v>
      </c>
      <c r="E458" s="28">
        <v>200</v>
      </c>
      <c r="F458" s="13"/>
      <c r="G458" s="13">
        <v>524.6</v>
      </c>
      <c r="H458" s="13">
        <f t="shared" ref="H458:H469" si="202">SUM(F458:G458)</f>
        <v>524.6</v>
      </c>
      <c r="J458" s="13">
        <f t="shared" ref="J458:J469" si="203">SUM(H458:I458)</f>
        <v>524.6</v>
      </c>
      <c r="L458" s="13">
        <f t="shared" ref="L458:L469" si="204">SUM(J458:K458)</f>
        <v>524.6</v>
      </c>
    </row>
    <row r="459" spans="1:13" ht="75">
      <c r="A459" s="17" t="s">
        <v>365</v>
      </c>
      <c r="B459" s="22" t="s">
        <v>500</v>
      </c>
      <c r="C459" s="10" t="s">
        <v>504</v>
      </c>
      <c r="D459" s="31" t="s">
        <v>336</v>
      </c>
      <c r="E459" s="9"/>
      <c r="F459" s="13">
        <f>SUM(F460)</f>
        <v>65900.800000000003</v>
      </c>
      <c r="G459" s="13"/>
      <c r="H459" s="13">
        <f t="shared" si="202"/>
        <v>65900.800000000003</v>
      </c>
      <c r="J459" s="13">
        <f t="shared" si="203"/>
        <v>65900.800000000003</v>
      </c>
      <c r="L459" s="13">
        <f t="shared" si="204"/>
        <v>65900.800000000003</v>
      </c>
    </row>
    <row r="460" spans="1:13" ht="30">
      <c r="A460" s="17" t="s">
        <v>366</v>
      </c>
      <c r="B460" s="22" t="s">
        <v>500</v>
      </c>
      <c r="C460" s="10" t="s">
        <v>504</v>
      </c>
      <c r="D460" s="31" t="s">
        <v>367</v>
      </c>
      <c r="E460" s="9"/>
      <c r="F460" s="13">
        <f>SUM(F461+F465)</f>
        <v>65900.800000000003</v>
      </c>
      <c r="G460" s="13"/>
      <c r="H460" s="13">
        <f t="shared" si="202"/>
        <v>65900.800000000003</v>
      </c>
      <c r="J460" s="13">
        <f t="shared" si="203"/>
        <v>65900.800000000003</v>
      </c>
      <c r="L460" s="13">
        <f t="shared" si="204"/>
        <v>65900.800000000003</v>
      </c>
    </row>
    <row r="461" spans="1:13" ht="60">
      <c r="A461" s="25" t="s">
        <v>40</v>
      </c>
      <c r="B461" s="22" t="s">
        <v>500</v>
      </c>
      <c r="C461" s="10" t="s">
        <v>504</v>
      </c>
      <c r="D461" s="18" t="s">
        <v>368</v>
      </c>
      <c r="E461" s="9"/>
      <c r="F461" s="13">
        <f>SUM(F462:F464)</f>
        <v>20236.800000000003</v>
      </c>
      <c r="G461" s="13"/>
      <c r="H461" s="13">
        <f t="shared" si="202"/>
        <v>20236.800000000003</v>
      </c>
      <c r="J461" s="13">
        <f t="shared" si="203"/>
        <v>20236.800000000003</v>
      </c>
      <c r="L461" s="13">
        <f t="shared" si="204"/>
        <v>20236.800000000003</v>
      </c>
    </row>
    <row r="462" spans="1:13" ht="90">
      <c r="A462" s="17" t="s">
        <v>16</v>
      </c>
      <c r="B462" s="22" t="s">
        <v>500</v>
      </c>
      <c r="C462" s="10" t="s">
        <v>504</v>
      </c>
      <c r="D462" s="18" t="s">
        <v>368</v>
      </c>
      <c r="E462" s="9">
        <v>100</v>
      </c>
      <c r="F462" s="13">
        <v>18932.400000000001</v>
      </c>
      <c r="G462" s="13"/>
      <c r="H462" s="13">
        <f t="shared" si="202"/>
        <v>18932.400000000001</v>
      </c>
      <c r="J462" s="13">
        <f t="shared" si="203"/>
        <v>18932.400000000001</v>
      </c>
      <c r="L462" s="13">
        <f t="shared" si="204"/>
        <v>18932.400000000001</v>
      </c>
    </row>
    <row r="463" spans="1:13" ht="45">
      <c r="A463" s="17" t="s">
        <v>23</v>
      </c>
      <c r="B463" s="22" t="s">
        <v>500</v>
      </c>
      <c r="C463" s="10" t="s">
        <v>504</v>
      </c>
      <c r="D463" s="18" t="s">
        <v>368</v>
      </c>
      <c r="E463" s="9">
        <v>200</v>
      </c>
      <c r="F463" s="13">
        <v>1296.9000000000001</v>
      </c>
      <c r="G463" s="13"/>
      <c r="H463" s="13">
        <f t="shared" si="202"/>
        <v>1296.9000000000001</v>
      </c>
      <c r="J463" s="13">
        <f t="shared" si="203"/>
        <v>1296.9000000000001</v>
      </c>
      <c r="L463" s="13">
        <f t="shared" si="204"/>
        <v>1296.9000000000001</v>
      </c>
    </row>
    <row r="464" spans="1:13">
      <c r="A464" s="23" t="s">
        <v>24</v>
      </c>
      <c r="B464" s="22" t="s">
        <v>500</v>
      </c>
      <c r="C464" s="10" t="s">
        <v>504</v>
      </c>
      <c r="D464" s="18" t="s">
        <v>368</v>
      </c>
      <c r="E464" s="9">
        <v>800</v>
      </c>
      <c r="F464" s="13">
        <v>7.5</v>
      </c>
      <c r="G464" s="13"/>
      <c r="H464" s="13">
        <f t="shared" si="202"/>
        <v>7.5</v>
      </c>
      <c r="J464" s="13">
        <f t="shared" si="203"/>
        <v>7.5</v>
      </c>
      <c r="L464" s="13">
        <f t="shared" si="204"/>
        <v>7.5</v>
      </c>
    </row>
    <row r="465" spans="1:12" ht="60">
      <c r="A465" s="23" t="s">
        <v>53</v>
      </c>
      <c r="B465" s="22" t="s">
        <v>500</v>
      </c>
      <c r="C465" s="10" t="s">
        <v>504</v>
      </c>
      <c r="D465" s="18" t="s">
        <v>369</v>
      </c>
      <c r="E465" s="9"/>
      <c r="F465" s="13">
        <f>SUM(F466:F469)</f>
        <v>45664</v>
      </c>
      <c r="G465" s="13"/>
      <c r="H465" s="13">
        <f t="shared" si="202"/>
        <v>45664</v>
      </c>
      <c r="J465" s="13">
        <f t="shared" si="203"/>
        <v>45664</v>
      </c>
      <c r="L465" s="13">
        <f t="shared" si="204"/>
        <v>45664</v>
      </c>
    </row>
    <row r="466" spans="1:12" ht="90">
      <c r="A466" s="17" t="s">
        <v>16</v>
      </c>
      <c r="B466" s="22" t="s">
        <v>500</v>
      </c>
      <c r="C466" s="10" t="s">
        <v>504</v>
      </c>
      <c r="D466" s="18" t="s">
        <v>369</v>
      </c>
      <c r="E466" s="9">
        <v>100</v>
      </c>
      <c r="F466" s="13">
        <v>38715</v>
      </c>
      <c r="G466" s="13"/>
      <c r="H466" s="13">
        <f t="shared" si="202"/>
        <v>38715</v>
      </c>
      <c r="J466" s="13">
        <f t="shared" si="203"/>
        <v>38715</v>
      </c>
      <c r="L466" s="13">
        <f t="shared" si="204"/>
        <v>38715</v>
      </c>
    </row>
    <row r="467" spans="1:12" ht="45">
      <c r="A467" s="17" t="s">
        <v>23</v>
      </c>
      <c r="B467" s="22" t="s">
        <v>500</v>
      </c>
      <c r="C467" s="10" t="s">
        <v>504</v>
      </c>
      <c r="D467" s="18" t="s">
        <v>369</v>
      </c>
      <c r="E467" s="9">
        <v>200</v>
      </c>
      <c r="F467" s="13">
        <v>2330.1</v>
      </c>
      <c r="G467" s="13"/>
      <c r="H467" s="13">
        <f t="shared" si="202"/>
        <v>2330.1</v>
      </c>
      <c r="J467" s="13">
        <f t="shared" si="203"/>
        <v>2330.1</v>
      </c>
      <c r="L467" s="13">
        <f t="shared" si="204"/>
        <v>2330.1</v>
      </c>
    </row>
    <row r="468" spans="1:12">
      <c r="A468" s="23" t="s">
        <v>24</v>
      </c>
      <c r="B468" s="22" t="s">
        <v>500</v>
      </c>
      <c r="C468" s="10" t="s">
        <v>504</v>
      </c>
      <c r="D468" s="18" t="s">
        <v>369</v>
      </c>
      <c r="E468" s="9">
        <v>800</v>
      </c>
      <c r="F468" s="13">
        <v>6.8</v>
      </c>
      <c r="G468" s="13"/>
      <c r="H468" s="13">
        <f t="shared" si="202"/>
        <v>6.8</v>
      </c>
      <c r="J468" s="13">
        <f t="shared" si="203"/>
        <v>6.8</v>
      </c>
      <c r="L468" s="13">
        <f t="shared" si="204"/>
        <v>6.8</v>
      </c>
    </row>
    <row r="469" spans="1:12" ht="45">
      <c r="A469" s="17" t="s">
        <v>66</v>
      </c>
      <c r="B469" s="22" t="s">
        <v>500</v>
      </c>
      <c r="C469" s="10" t="s">
        <v>504</v>
      </c>
      <c r="D469" s="18" t="s">
        <v>369</v>
      </c>
      <c r="E469" s="9">
        <v>600</v>
      </c>
      <c r="F469" s="13">
        <v>4612.1000000000004</v>
      </c>
      <c r="G469" s="13"/>
      <c r="H469" s="13">
        <f t="shared" si="202"/>
        <v>4612.1000000000004</v>
      </c>
      <c r="J469" s="13">
        <f t="shared" si="203"/>
        <v>4612.1000000000004</v>
      </c>
      <c r="L469" s="13">
        <f t="shared" si="204"/>
        <v>4612.1000000000004</v>
      </c>
    </row>
    <row r="470" spans="1:12">
      <c r="A470" s="17" t="s">
        <v>31</v>
      </c>
      <c r="B470" s="22" t="s">
        <v>500</v>
      </c>
      <c r="C470" s="10" t="s">
        <v>453</v>
      </c>
      <c r="D470" s="22"/>
      <c r="E470" s="9"/>
      <c r="F470" s="13">
        <f>SUM(F471)</f>
        <v>0</v>
      </c>
      <c r="G470" s="13">
        <f t="shared" ref="G470:L471" si="205">SUM(G471)</f>
        <v>120938.4</v>
      </c>
      <c r="H470" s="13">
        <f t="shared" si="205"/>
        <v>120938.4</v>
      </c>
      <c r="I470" s="13">
        <f t="shared" si="205"/>
        <v>0</v>
      </c>
      <c r="J470" s="13">
        <f t="shared" si="205"/>
        <v>120938.4</v>
      </c>
      <c r="K470" s="13">
        <f t="shared" si="205"/>
        <v>0</v>
      </c>
      <c r="L470" s="13">
        <f t="shared" si="205"/>
        <v>120938.4</v>
      </c>
    </row>
    <row r="471" spans="1:12">
      <c r="A471" s="17" t="s">
        <v>370</v>
      </c>
      <c r="B471" s="22" t="s">
        <v>500</v>
      </c>
      <c r="C471" s="10" t="s">
        <v>505</v>
      </c>
      <c r="D471" s="22"/>
      <c r="E471" s="10"/>
      <c r="F471" s="13">
        <f>SUM(F472)</f>
        <v>0</v>
      </c>
      <c r="G471" s="13">
        <f t="shared" si="205"/>
        <v>120938.4</v>
      </c>
      <c r="H471" s="13">
        <f t="shared" si="205"/>
        <v>120938.4</v>
      </c>
      <c r="I471" s="13">
        <f t="shared" si="205"/>
        <v>0</v>
      </c>
      <c r="J471" s="13">
        <f t="shared" si="205"/>
        <v>120938.4</v>
      </c>
      <c r="K471" s="13">
        <f t="shared" si="205"/>
        <v>0</v>
      </c>
      <c r="L471" s="13">
        <f t="shared" si="205"/>
        <v>120938.4</v>
      </c>
    </row>
    <row r="472" spans="1:12" ht="45">
      <c r="A472" s="17" t="s">
        <v>325</v>
      </c>
      <c r="B472" s="22" t="s">
        <v>500</v>
      </c>
      <c r="C472" s="10" t="s">
        <v>505</v>
      </c>
      <c r="D472" s="22" t="s">
        <v>326</v>
      </c>
      <c r="E472" s="10"/>
      <c r="F472" s="13">
        <f>SUM(F473+F477)</f>
        <v>0</v>
      </c>
      <c r="G472" s="13">
        <f t="shared" ref="G472:L472" si="206">SUM(G473+G477)</f>
        <v>120938.4</v>
      </c>
      <c r="H472" s="13">
        <f t="shared" si="206"/>
        <v>120938.4</v>
      </c>
      <c r="I472" s="13">
        <f t="shared" si="206"/>
        <v>0</v>
      </c>
      <c r="J472" s="13">
        <f t="shared" si="206"/>
        <v>120938.4</v>
      </c>
      <c r="K472" s="13">
        <f t="shared" si="206"/>
        <v>0</v>
      </c>
      <c r="L472" s="13">
        <f t="shared" si="206"/>
        <v>120938.4</v>
      </c>
    </row>
    <row r="473" spans="1:12" ht="45">
      <c r="A473" s="23" t="s">
        <v>327</v>
      </c>
      <c r="B473" s="22" t="s">
        <v>500</v>
      </c>
      <c r="C473" s="10" t="s">
        <v>505</v>
      </c>
      <c r="D473" s="22" t="s">
        <v>328</v>
      </c>
      <c r="E473" s="10"/>
      <c r="F473" s="13"/>
      <c r="G473" s="13">
        <v>75564.899999999994</v>
      </c>
      <c r="H473" s="13">
        <f>SUM(F473:G473)</f>
        <v>75564.899999999994</v>
      </c>
      <c r="J473" s="13">
        <f>SUM(H473:I473)</f>
        <v>75564.899999999994</v>
      </c>
      <c r="L473" s="13">
        <f>SUM(J473:K473)</f>
        <v>75564.899999999994</v>
      </c>
    </row>
    <row r="474" spans="1:12" ht="60">
      <c r="A474" s="23" t="s">
        <v>329</v>
      </c>
      <c r="B474" s="22" t="s">
        <v>500</v>
      </c>
      <c r="C474" s="10" t="s">
        <v>505</v>
      </c>
      <c r="D474" s="22" t="s">
        <v>330</v>
      </c>
      <c r="E474" s="10"/>
      <c r="F474" s="13"/>
      <c r="G474" s="13">
        <v>75564.899999999994</v>
      </c>
      <c r="H474" s="13">
        <f t="shared" ref="H474:H476" si="207">SUM(F474:G474)</f>
        <v>75564.899999999994</v>
      </c>
      <c r="J474" s="13">
        <f>SUM(H474:I474)</f>
        <v>75564.899999999994</v>
      </c>
      <c r="L474" s="13">
        <f t="shared" ref="L474:L487" si="208">SUM(J474:K474)</f>
        <v>75564.899999999994</v>
      </c>
    </row>
    <row r="475" spans="1:12" ht="165">
      <c r="A475" s="27" t="s">
        <v>371</v>
      </c>
      <c r="B475" s="22" t="s">
        <v>500</v>
      </c>
      <c r="C475" s="10" t="s">
        <v>505</v>
      </c>
      <c r="D475" s="22" t="s">
        <v>372</v>
      </c>
      <c r="E475" s="9"/>
      <c r="F475" s="13"/>
      <c r="G475" s="13">
        <v>75564.899999999994</v>
      </c>
      <c r="H475" s="13">
        <f t="shared" si="207"/>
        <v>75564.899999999994</v>
      </c>
      <c r="J475" s="13">
        <f t="shared" ref="J475:J487" si="209">SUM(H475:I475)</f>
        <v>75564.899999999994</v>
      </c>
      <c r="L475" s="13">
        <f t="shared" si="208"/>
        <v>75564.899999999994</v>
      </c>
    </row>
    <row r="476" spans="1:12" ht="45">
      <c r="A476" s="17" t="s">
        <v>66</v>
      </c>
      <c r="B476" s="22" t="s">
        <v>500</v>
      </c>
      <c r="C476" s="10" t="s">
        <v>505</v>
      </c>
      <c r="D476" s="22" t="s">
        <v>372</v>
      </c>
      <c r="E476" s="9">
        <v>600</v>
      </c>
      <c r="F476" s="13"/>
      <c r="G476" s="13">
        <v>75564.899999999994</v>
      </c>
      <c r="H476" s="13">
        <f t="shared" si="207"/>
        <v>75564.899999999994</v>
      </c>
      <c r="J476" s="13">
        <f t="shared" si="209"/>
        <v>75564.899999999994</v>
      </c>
      <c r="L476" s="13">
        <f t="shared" si="208"/>
        <v>75564.899999999994</v>
      </c>
    </row>
    <row r="477" spans="1:12" ht="30">
      <c r="A477" s="23" t="s">
        <v>350</v>
      </c>
      <c r="B477" s="22" t="s">
        <v>500</v>
      </c>
      <c r="C477" s="10" t="s">
        <v>505</v>
      </c>
      <c r="D477" s="22" t="s">
        <v>351</v>
      </c>
      <c r="E477" s="10"/>
      <c r="F477" s="13">
        <f>SUM(F478)</f>
        <v>0</v>
      </c>
      <c r="G477" s="13">
        <f t="shared" ref="G477:H477" si="210">SUM(G478)</f>
        <v>45373.5</v>
      </c>
      <c r="H477" s="13">
        <f t="shared" si="210"/>
        <v>45373.5</v>
      </c>
      <c r="J477" s="13">
        <f t="shared" si="209"/>
        <v>45373.5</v>
      </c>
      <c r="L477" s="13">
        <f t="shared" si="208"/>
        <v>45373.5</v>
      </c>
    </row>
    <row r="478" spans="1:12" ht="60">
      <c r="A478" s="34" t="s">
        <v>361</v>
      </c>
      <c r="B478" s="22" t="s">
        <v>500</v>
      </c>
      <c r="C478" s="10" t="s">
        <v>505</v>
      </c>
      <c r="D478" s="22" t="s">
        <v>362</v>
      </c>
      <c r="E478" s="10"/>
      <c r="F478" s="13">
        <f>SUM(F479+F482+F485)</f>
        <v>0</v>
      </c>
      <c r="G478" s="13">
        <f t="shared" ref="G478:H478" si="211">SUM(G479+G482+G485)</f>
        <v>45373.5</v>
      </c>
      <c r="H478" s="13">
        <f t="shared" si="211"/>
        <v>45373.5</v>
      </c>
      <c r="J478" s="13">
        <f t="shared" si="209"/>
        <v>45373.5</v>
      </c>
      <c r="L478" s="13">
        <f t="shared" si="208"/>
        <v>45373.5</v>
      </c>
    </row>
    <row r="479" spans="1:12" ht="165">
      <c r="A479" s="36" t="s">
        <v>373</v>
      </c>
      <c r="B479" s="22" t="s">
        <v>500</v>
      </c>
      <c r="C479" s="10" t="s">
        <v>505</v>
      </c>
      <c r="D479" s="22" t="s">
        <v>374</v>
      </c>
      <c r="E479" s="9"/>
      <c r="F479" s="13">
        <f>SUM(F480:F481)</f>
        <v>0</v>
      </c>
      <c r="G479" s="13">
        <f t="shared" ref="G479:H479" si="212">SUM(G480:G481)</f>
        <v>263.10000000000002</v>
      </c>
      <c r="H479" s="13">
        <f t="shared" si="212"/>
        <v>263.10000000000002</v>
      </c>
      <c r="J479" s="13">
        <f t="shared" si="209"/>
        <v>263.10000000000002</v>
      </c>
      <c r="L479" s="13">
        <f t="shared" si="208"/>
        <v>263.10000000000002</v>
      </c>
    </row>
    <row r="480" spans="1:12" ht="45">
      <c r="A480" s="17" t="s">
        <v>23</v>
      </c>
      <c r="B480" s="22" t="s">
        <v>500</v>
      </c>
      <c r="C480" s="10" t="s">
        <v>505</v>
      </c>
      <c r="D480" s="22" t="s">
        <v>374</v>
      </c>
      <c r="E480" s="9">
        <v>200</v>
      </c>
      <c r="F480" s="13"/>
      <c r="G480" s="13">
        <v>5</v>
      </c>
      <c r="H480" s="13">
        <f>SUM(F480:G480)</f>
        <v>5</v>
      </c>
      <c r="J480" s="13">
        <f t="shared" si="209"/>
        <v>5</v>
      </c>
      <c r="L480" s="13">
        <f t="shared" si="208"/>
        <v>5</v>
      </c>
    </row>
    <row r="481" spans="1:12" ht="30">
      <c r="A481" s="17" t="s">
        <v>30</v>
      </c>
      <c r="B481" s="22" t="s">
        <v>500</v>
      </c>
      <c r="C481" s="10" t="s">
        <v>505</v>
      </c>
      <c r="D481" s="22" t="s">
        <v>374</v>
      </c>
      <c r="E481" s="9">
        <v>300</v>
      </c>
      <c r="F481" s="13"/>
      <c r="G481" s="13">
        <v>258.10000000000002</v>
      </c>
      <c r="H481" s="13">
        <f>SUM(F481:G481)</f>
        <v>258.10000000000002</v>
      </c>
      <c r="J481" s="13">
        <f t="shared" si="209"/>
        <v>258.10000000000002</v>
      </c>
      <c r="L481" s="13">
        <f t="shared" si="208"/>
        <v>258.10000000000002</v>
      </c>
    </row>
    <row r="482" spans="1:12" ht="165">
      <c r="A482" s="36" t="s">
        <v>375</v>
      </c>
      <c r="B482" s="22" t="s">
        <v>500</v>
      </c>
      <c r="C482" s="10" t="s">
        <v>505</v>
      </c>
      <c r="D482" s="22" t="s">
        <v>376</v>
      </c>
      <c r="E482" s="9"/>
      <c r="F482" s="13">
        <f>SUM(F483:F484)</f>
        <v>0</v>
      </c>
      <c r="G482" s="13">
        <f t="shared" ref="G482:H482" si="213">SUM(G483:G484)</f>
        <v>41238.400000000001</v>
      </c>
      <c r="H482" s="13">
        <f t="shared" si="213"/>
        <v>41238.400000000001</v>
      </c>
      <c r="J482" s="13">
        <f t="shared" si="209"/>
        <v>41238.400000000001</v>
      </c>
      <c r="L482" s="13">
        <f t="shared" si="208"/>
        <v>41238.400000000001</v>
      </c>
    </row>
    <row r="483" spans="1:12" ht="45">
      <c r="A483" s="17" t="s">
        <v>23</v>
      </c>
      <c r="B483" s="22" t="s">
        <v>500</v>
      </c>
      <c r="C483" s="10" t="s">
        <v>505</v>
      </c>
      <c r="D483" s="22" t="s">
        <v>376</v>
      </c>
      <c r="E483" s="9">
        <v>200</v>
      </c>
      <c r="F483" s="13"/>
      <c r="G483" s="13">
        <v>7400.4</v>
      </c>
      <c r="H483" s="13">
        <f>SUM(F483:G483)</f>
        <v>7400.4</v>
      </c>
      <c r="J483" s="13">
        <f t="shared" si="209"/>
        <v>7400.4</v>
      </c>
      <c r="L483" s="13">
        <f t="shared" si="208"/>
        <v>7400.4</v>
      </c>
    </row>
    <row r="484" spans="1:12" ht="30">
      <c r="A484" s="17" t="s">
        <v>30</v>
      </c>
      <c r="B484" s="22" t="s">
        <v>500</v>
      </c>
      <c r="C484" s="10" t="s">
        <v>505</v>
      </c>
      <c r="D484" s="22" t="s">
        <v>376</v>
      </c>
      <c r="E484" s="9">
        <v>300</v>
      </c>
      <c r="F484" s="13"/>
      <c r="G484" s="13">
        <v>33838</v>
      </c>
      <c r="H484" s="13">
        <f>SUM(F484:G484)</f>
        <v>33838</v>
      </c>
      <c r="J484" s="13">
        <f t="shared" si="209"/>
        <v>33838</v>
      </c>
      <c r="L484" s="13">
        <f t="shared" si="208"/>
        <v>33838</v>
      </c>
    </row>
    <row r="485" spans="1:12" ht="150">
      <c r="A485" s="36" t="s">
        <v>377</v>
      </c>
      <c r="B485" s="22" t="s">
        <v>500</v>
      </c>
      <c r="C485" s="10" t="s">
        <v>505</v>
      </c>
      <c r="D485" s="22" t="s">
        <v>378</v>
      </c>
      <c r="E485" s="9"/>
      <c r="F485" s="13">
        <f>SUM(F486:F487)</f>
        <v>0</v>
      </c>
      <c r="G485" s="13">
        <f t="shared" ref="G485:H485" si="214">SUM(G486:G487)</f>
        <v>3872</v>
      </c>
      <c r="H485" s="13">
        <f t="shared" si="214"/>
        <v>3872</v>
      </c>
      <c r="J485" s="13">
        <f t="shared" si="209"/>
        <v>3872</v>
      </c>
      <c r="L485" s="13">
        <f t="shared" si="208"/>
        <v>3872</v>
      </c>
    </row>
    <row r="486" spans="1:12" ht="45">
      <c r="A486" s="17" t="s">
        <v>23</v>
      </c>
      <c r="B486" s="22" t="s">
        <v>500</v>
      </c>
      <c r="C486" s="10" t="s">
        <v>505</v>
      </c>
      <c r="D486" s="22" t="s">
        <v>378</v>
      </c>
      <c r="E486" s="9">
        <v>200</v>
      </c>
      <c r="F486" s="13"/>
      <c r="G486" s="13">
        <v>20</v>
      </c>
      <c r="H486" s="13">
        <f>SUM(F486:G486)</f>
        <v>20</v>
      </c>
      <c r="J486" s="13">
        <f t="shared" si="209"/>
        <v>20</v>
      </c>
      <c r="L486" s="13">
        <f t="shared" si="208"/>
        <v>20</v>
      </c>
    </row>
    <row r="487" spans="1:12" ht="30">
      <c r="A487" s="17" t="s">
        <v>30</v>
      </c>
      <c r="B487" s="22" t="s">
        <v>500</v>
      </c>
      <c r="C487" s="10" t="s">
        <v>505</v>
      </c>
      <c r="D487" s="22" t="s">
        <v>378</v>
      </c>
      <c r="E487" s="9">
        <v>300</v>
      </c>
      <c r="F487" s="13"/>
      <c r="G487" s="13">
        <v>3852</v>
      </c>
      <c r="H487" s="13">
        <f>SUM(F487:G487)</f>
        <v>3852</v>
      </c>
      <c r="J487" s="13">
        <f t="shared" si="209"/>
        <v>3852</v>
      </c>
      <c r="L487" s="13">
        <f t="shared" si="208"/>
        <v>3852</v>
      </c>
    </row>
    <row r="488" spans="1:12">
      <c r="A488" s="17"/>
      <c r="G488" s="13"/>
      <c r="H488" s="13"/>
    </row>
    <row r="489" spans="1:12" ht="43.5">
      <c r="A489" s="20" t="s">
        <v>379</v>
      </c>
      <c r="B489" s="21" t="s">
        <v>506</v>
      </c>
      <c r="C489" s="10" t="s">
        <v>456</v>
      </c>
      <c r="D489" s="21"/>
      <c r="E489" s="9"/>
      <c r="F489" s="77">
        <f>SUM(F490+F497)</f>
        <v>230863.30000000002</v>
      </c>
      <c r="G489" s="13"/>
      <c r="H489" s="77">
        <f>SUM(F489:G489)</f>
        <v>230863.30000000002</v>
      </c>
      <c r="I489" s="77">
        <f>SUM(I490+I497)</f>
        <v>-20195.7</v>
      </c>
      <c r="J489" s="77">
        <f t="shared" ref="J489:L489" si="215">SUM(J490+J497)</f>
        <v>210667.6</v>
      </c>
      <c r="K489" s="77">
        <f t="shared" si="215"/>
        <v>438.3</v>
      </c>
      <c r="L489" s="77">
        <f t="shared" si="215"/>
        <v>211105.9</v>
      </c>
    </row>
    <row r="490" spans="1:12">
      <c r="A490" s="17" t="s">
        <v>176</v>
      </c>
      <c r="B490" s="22" t="s">
        <v>506</v>
      </c>
      <c r="C490" s="10" t="s">
        <v>480</v>
      </c>
      <c r="D490" s="22"/>
      <c r="E490" s="22"/>
      <c r="F490" s="13">
        <f>SUM(F491)</f>
        <v>57414.9</v>
      </c>
      <c r="G490" s="13"/>
      <c r="H490" s="13">
        <f t="shared" ref="H490:H526" si="216">SUM(F490:G490)</f>
        <v>57414.9</v>
      </c>
      <c r="I490" s="13">
        <v>21.6</v>
      </c>
      <c r="J490" s="13">
        <f>SUM(H490:I490)</f>
        <v>57436.5</v>
      </c>
      <c r="K490" s="13">
        <v>20.9</v>
      </c>
      <c r="L490" s="13">
        <f>SUM(J490:K490)</f>
        <v>57457.4</v>
      </c>
    </row>
    <row r="491" spans="1:12">
      <c r="A491" s="17" t="s">
        <v>525</v>
      </c>
      <c r="B491" s="22" t="s">
        <v>506</v>
      </c>
      <c r="C491" s="10" t="s">
        <v>526</v>
      </c>
      <c r="D491" s="22"/>
      <c r="E491" s="22"/>
      <c r="F491" s="13">
        <f>SUM(F492)</f>
        <v>57414.9</v>
      </c>
      <c r="G491" s="13"/>
      <c r="H491" s="13">
        <f t="shared" si="216"/>
        <v>57414.9</v>
      </c>
      <c r="I491" s="13">
        <v>21.6</v>
      </c>
      <c r="J491" s="13">
        <f t="shared" ref="J491:J496" si="217">SUM(H491:I491)</f>
        <v>57436.5</v>
      </c>
      <c r="K491" s="13">
        <v>20.9</v>
      </c>
      <c r="L491" s="13">
        <f t="shared" ref="L491:L496" si="218">SUM(J491:K491)</f>
        <v>57457.4</v>
      </c>
    </row>
    <row r="492" spans="1:12" ht="45">
      <c r="A492" s="23" t="s">
        <v>380</v>
      </c>
      <c r="B492" s="22" t="s">
        <v>506</v>
      </c>
      <c r="C492" s="10" t="s">
        <v>526</v>
      </c>
      <c r="D492" s="48" t="s">
        <v>381</v>
      </c>
      <c r="E492" s="22"/>
      <c r="F492" s="13">
        <f>SUM(F493)</f>
        <v>57414.9</v>
      </c>
      <c r="G492" s="13"/>
      <c r="H492" s="13">
        <f t="shared" si="216"/>
        <v>57414.9</v>
      </c>
      <c r="I492" s="13">
        <v>21.6</v>
      </c>
      <c r="J492" s="13">
        <f t="shared" si="217"/>
        <v>57436.5</v>
      </c>
      <c r="K492" s="13">
        <v>20.9</v>
      </c>
      <c r="L492" s="13">
        <f t="shared" si="218"/>
        <v>57457.4</v>
      </c>
    </row>
    <row r="493" spans="1:12" ht="30">
      <c r="A493" s="17" t="s">
        <v>382</v>
      </c>
      <c r="B493" s="22" t="s">
        <v>506</v>
      </c>
      <c r="C493" s="10" t="s">
        <v>526</v>
      </c>
      <c r="D493" s="22" t="s">
        <v>383</v>
      </c>
      <c r="E493" s="22"/>
      <c r="F493" s="13">
        <v>57414.9</v>
      </c>
      <c r="G493" s="13"/>
      <c r="H493" s="13">
        <f t="shared" si="216"/>
        <v>57414.9</v>
      </c>
      <c r="I493" s="13">
        <v>21.6</v>
      </c>
      <c r="J493" s="13">
        <f t="shared" si="217"/>
        <v>57436.5</v>
      </c>
      <c r="K493" s="13">
        <v>20.9</v>
      </c>
      <c r="L493" s="13">
        <f t="shared" si="218"/>
        <v>57457.4</v>
      </c>
    </row>
    <row r="494" spans="1:12" ht="45">
      <c r="A494" s="17" t="s">
        <v>384</v>
      </c>
      <c r="B494" s="22" t="s">
        <v>506</v>
      </c>
      <c r="C494" s="10" t="s">
        <v>526</v>
      </c>
      <c r="D494" s="31" t="s">
        <v>385</v>
      </c>
      <c r="E494" s="22"/>
      <c r="F494" s="13">
        <v>57414.9</v>
      </c>
      <c r="G494" s="13"/>
      <c r="H494" s="13">
        <f t="shared" si="216"/>
        <v>57414.9</v>
      </c>
      <c r="I494" s="13">
        <v>21.6</v>
      </c>
      <c r="J494" s="13">
        <f t="shared" si="217"/>
        <v>57436.5</v>
      </c>
      <c r="K494" s="13">
        <v>20.9</v>
      </c>
      <c r="L494" s="13">
        <f t="shared" si="218"/>
        <v>57457.4</v>
      </c>
    </row>
    <row r="495" spans="1:12" ht="60">
      <c r="A495" s="23" t="s">
        <v>53</v>
      </c>
      <c r="B495" s="22" t="s">
        <v>506</v>
      </c>
      <c r="C495" s="10" t="s">
        <v>526</v>
      </c>
      <c r="D495" s="22" t="s">
        <v>386</v>
      </c>
      <c r="E495" s="22"/>
      <c r="F495" s="13">
        <v>57414.9</v>
      </c>
      <c r="G495" s="13"/>
      <c r="H495" s="13">
        <f t="shared" si="216"/>
        <v>57414.9</v>
      </c>
      <c r="I495" s="13">
        <v>21.6</v>
      </c>
      <c r="J495" s="13">
        <f t="shared" si="217"/>
        <v>57436.5</v>
      </c>
      <c r="K495" s="13">
        <v>20.9</v>
      </c>
      <c r="L495" s="13">
        <f t="shared" si="218"/>
        <v>57457.4</v>
      </c>
    </row>
    <row r="496" spans="1:12" ht="45">
      <c r="A496" s="17" t="s">
        <v>66</v>
      </c>
      <c r="B496" s="22" t="s">
        <v>506</v>
      </c>
      <c r="C496" s="10" t="s">
        <v>526</v>
      </c>
      <c r="D496" s="22" t="s">
        <v>386</v>
      </c>
      <c r="E496" s="22" t="s">
        <v>502</v>
      </c>
      <c r="F496" s="13">
        <v>57414.9</v>
      </c>
      <c r="G496" s="13"/>
      <c r="H496" s="13">
        <f t="shared" si="216"/>
        <v>57414.9</v>
      </c>
      <c r="I496" s="13">
        <v>21.6</v>
      </c>
      <c r="J496" s="13">
        <f t="shared" si="217"/>
        <v>57436.5</v>
      </c>
      <c r="K496" s="13">
        <v>20.9</v>
      </c>
      <c r="L496" s="13">
        <f t="shared" si="218"/>
        <v>57457.4</v>
      </c>
    </row>
    <row r="497" spans="1:12">
      <c r="A497" s="17" t="s">
        <v>387</v>
      </c>
      <c r="B497" s="22" t="s">
        <v>506</v>
      </c>
      <c r="C497" s="10" t="s">
        <v>507</v>
      </c>
      <c r="D497" s="18"/>
      <c r="E497" s="9"/>
      <c r="F497" s="13">
        <f>SUM(F498+++F508)</f>
        <v>173448.40000000002</v>
      </c>
      <c r="G497" s="13"/>
      <c r="H497" s="13">
        <f>SUM(F497:G497)</f>
        <v>173448.40000000002</v>
      </c>
      <c r="I497" s="13">
        <f>SUM(I498+I508)</f>
        <v>-20217.3</v>
      </c>
      <c r="J497" s="13">
        <f t="shared" ref="J497:L497" si="219">SUM(J498+J508)</f>
        <v>153231.1</v>
      </c>
      <c r="K497" s="13">
        <f t="shared" si="219"/>
        <v>417.40000000000003</v>
      </c>
      <c r="L497" s="13">
        <f t="shared" si="219"/>
        <v>153648.5</v>
      </c>
    </row>
    <row r="498" spans="1:12">
      <c r="A498" s="17" t="s">
        <v>388</v>
      </c>
      <c r="B498" s="22" t="s">
        <v>506</v>
      </c>
      <c r="C498" s="10" t="s">
        <v>508</v>
      </c>
      <c r="D498" s="22"/>
      <c r="E498" s="9"/>
      <c r="F498" s="13">
        <f>SUM(F499)</f>
        <v>130771.40000000001</v>
      </c>
      <c r="G498" s="13"/>
      <c r="H498" s="13">
        <f t="shared" si="216"/>
        <v>130771.40000000001</v>
      </c>
      <c r="I498" s="13">
        <f>SUM(I499)</f>
        <v>469.79999999999995</v>
      </c>
      <c r="J498" s="13">
        <f t="shared" ref="J498:L498" si="220">SUM(J499)</f>
        <v>131241.20000000001</v>
      </c>
      <c r="K498" s="13">
        <f t="shared" si="220"/>
        <v>417.40000000000003</v>
      </c>
      <c r="L498" s="13">
        <f t="shared" si="220"/>
        <v>131658.6</v>
      </c>
    </row>
    <row r="499" spans="1:12" ht="45">
      <c r="A499" s="23" t="s">
        <v>380</v>
      </c>
      <c r="B499" s="22" t="s">
        <v>506</v>
      </c>
      <c r="C499" s="10" t="s">
        <v>508</v>
      </c>
      <c r="D499" s="48" t="s">
        <v>381</v>
      </c>
      <c r="E499" s="9"/>
      <c r="F499" s="13">
        <f>SUM(F500++F504)</f>
        <v>130771.40000000001</v>
      </c>
      <c r="G499" s="13"/>
      <c r="H499" s="13">
        <f t="shared" si="216"/>
        <v>130771.40000000001</v>
      </c>
      <c r="I499" s="13">
        <f>SUM(I500+I504)</f>
        <v>469.79999999999995</v>
      </c>
      <c r="J499" s="13">
        <f t="shared" ref="J499:L499" si="221">SUM(J500+J504)</f>
        <v>131241.20000000001</v>
      </c>
      <c r="K499" s="13">
        <f t="shared" si="221"/>
        <v>417.40000000000003</v>
      </c>
      <c r="L499" s="13">
        <f t="shared" si="221"/>
        <v>131658.6</v>
      </c>
    </row>
    <row r="500" spans="1:12" ht="30">
      <c r="A500" s="17" t="s">
        <v>389</v>
      </c>
      <c r="B500" s="22" t="s">
        <v>506</v>
      </c>
      <c r="C500" s="10" t="s">
        <v>508</v>
      </c>
      <c r="D500" s="18" t="s">
        <v>390</v>
      </c>
      <c r="E500" s="9"/>
      <c r="F500" s="13">
        <f>SUM(F501)</f>
        <v>26766.3</v>
      </c>
      <c r="G500" s="13"/>
      <c r="H500" s="13">
        <f t="shared" si="216"/>
        <v>26766.3</v>
      </c>
      <c r="I500" s="13">
        <v>82.4</v>
      </c>
      <c r="J500" s="13">
        <f>SUM(H500:I500)</f>
        <v>26848.7</v>
      </c>
      <c r="K500" s="13">
        <v>79.8</v>
      </c>
      <c r="L500" s="13">
        <f>SUM(J500:K500)</f>
        <v>26928.5</v>
      </c>
    </row>
    <row r="501" spans="1:12" ht="30">
      <c r="A501" s="17" t="s">
        <v>391</v>
      </c>
      <c r="B501" s="22" t="s">
        <v>506</v>
      </c>
      <c r="C501" s="10" t="s">
        <v>508</v>
      </c>
      <c r="D501" s="18" t="s">
        <v>392</v>
      </c>
      <c r="E501" s="9"/>
      <c r="F501" s="13">
        <f>SUM(F502)</f>
        <v>26766.3</v>
      </c>
      <c r="G501" s="13"/>
      <c r="H501" s="13">
        <f t="shared" si="216"/>
        <v>26766.3</v>
      </c>
      <c r="I501" s="13">
        <v>82.4</v>
      </c>
      <c r="J501" s="13">
        <f t="shared" ref="J501:J507" si="222">SUM(H501:I501)</f>
        <v>26848.7</v>
      </c>
      <c r="K501" s="13">
        <v>79.8</v>
      </c>
      <c r="L501" s="13">
        <f t="shared" ref="L501:L507" si="223">SUM(J501:K501)</f>
        <v>26928.5</v>
      </c>
    </row>
    <row r="502" spans="1:12" ht="60">
      <c r="A502" s="23" t="s">
        <v>53</v>
      </c>
      <c r="B502" s="22" t="s">
        <v>506</v>
      </c>
      <c r="C502" s="10" t="s">
        <v>508</v>
      </c>
      <c r="D502" s="18" t="s">
        <v>393</v>
      </c>
      <c r="E502" s="9"/>
      <c r="F502" s="13">
        <v>26766.3</v>
      </c>
      <c r="G502" s="13"/>
      <c r="H502" s="13">
        <f t="shared" si="216"/>
        <v>26766.3</v>
      </c>
      <c r="I502" s="13">
        <v>82.4</v>
      </c>
      <c r="J502" s="13">
        <f t="shared" si="222"/>
        <v>26848.7</v>
      </c>
      <c r="K502" s="13">
        <v>79.8</v>
      </c>
      <c r="L502" s="13">
        <f t="shared" si="223"/>
        <v>26928.5</v>
      </c>
    </row>
    <row r="503" spans="1:12" ht="45">
      <c r="A503" s="17" t="s">
        <v>66</v>
      </c>
      <c r="B503" s="22" t="s">
        <v>506</v>
      </c>
      <c r="C503" s="10" t="s">
        <v>508</v>
      </c>
      <c r="D503" s="18" t="s">
        <v>393</v>
      </c>
      <c r="E503" s="9">
        <v>600</v>
      </c>
      <c r="F503" s="13">
        <v>26766.3</v>
      </c>
      <c r="G503" s="13"/>
      <c r="H503" s="13">
        <f t="shared" si="216"/>
        <v>26766.3</v>
      </c>
      <c r="I503" s="13">
        <v>82.4</v>
      </c>
      <c r="J503" s="13">
        <f t="shared" si="222"/>
        <v>26848.7</v>
      </c>
      <c r="K503" s="13">
        <v>79.8</v>
      </c>
      <c r="L503" s="13">
        <f t="shared" si="223"/>
        <v>26928.5</v>
      </c>
    </row>
    <row r="504" spans="1:12" ht="30">
      <c r="A504" s="17" t="s">
        <v>394</v>
      </c>
      <c r="B504" s="22" t="s">
        <v>506</v>
      </c>
      <c r="C504" s="10" t="s">
        <v>508</v>
      </c>
      <c r="D504" s="18" t="s">
        <v>395</v>
      </c>
      <c r="E504" s="22"/>
      <c r="F504" s="13">
        <f>SUM(F505)</f>
        <v>104005.1</v>
      </c>
      <c r="G504" s="13"/>
      <c r="H504" s="13">
        <f t="shared" si="216"/>
        <v>104005.1</v>
      </c>
      <c r="I504" s="13">
        <v>387.4</v>
      </c>
      <c r="J504" s="13">
        <f t="shared" si="222"/>
        <v>104392.5</v>
      </c>
      <c r="K504" s="13">
        <v>337.6</v>
      </c>
      <c r="L504" s="13">
        <f t="shared" si="223"/>
        <v>104730.1</v>
      </c>
    </row>
    <row r="505" spans="1:12" ht="45">
      <c r="A505" s="17" t="s">
        <v>396</v>
      </c>
      <c r="B505" s="22" t="s">
        <v>506</v>
      </c>
      <c r="C505" s="10" t="s">
        <v>508</v>
      </c>
      <c r="D505" s="18" t="s">
        <v>397</v>
      </c>
      <c r="E505" s="22"/>
      <c r="F505" s="13">
        <f>SUM(F506)</f>
        <v>104005.1</v>
      </c>
      <c r="G505" s="13"/>
      <c r="H505" s="13">
        <f t="shared" si="216"/>
        <v>104005.1</v>
      </c>
      <c r="I505" s="13">
        <v>387.4</v>
      </c>
      <c r="J505" s="13">
        <f t="shared" si="222"/>
        <v>104392.5</v>
      </c>
      <c r="K505" s="13">
        <v>337.6</v>
      </c>
      <c r="L505" s="13">
        <f t="shared" si="223"/>
        <v>104730.1</v>
      </c>
    </row>
    <row r="506" spans="1:12" ht="60">
      <c r="A506" s="23" t="s">
        <v>53</v>
      </c>
      <c r="B506" s="22" t="s">
        <v>506</v>
      </c>
      <c r="C506" s="10" t="s">
        <v>508</v>
      </c>
      <c r="D506" s="22" t="s">
        <v>398</v>
      </c>
      <c r="E506" s="22"/>
      <c r="F506" s="13">
        <v>104005.1</v>
      </c>
      <c r="G506" s="13"/>
      <c r="H506" s="13">
        <f t="shared" si="216"/>
        <v>104005.1</v>
      </c>
      <c r="I506" s="13">
        <v>387.4</v>
      </c>
      <c r="J506" s="13">
        <f t="shared" si="222"/>
        <v>104392.5</v>
      </c>
      <c r="K506" s="13">
        <v>337.6</v>
      </c>
      <c r="L506" s="13">
        <f t="shared" si="223"/>
        <v>104730.1</v>
      </c>
    </row>
    <row r="507" spans="1:12" ht="45">
      <c r="A507" s="17" t="s">
        <v>66</v>
      </c>
      <c r="B507" s="22" t="s">
        <v>506</v>
      </c>
      <c r="C507" s="10" t="s">
        <v>508</v>
      </c>
      <c r="D507" s="22" t="s">
        <v>398</v>
      </c>
      <c r="E507" s="9">
        <v>600</v>
      </c>
      <c r="F507" s="13">
        <v>104005.1</v>
      </c>
      <c r="G507" s="13"/>
      <c r="H507" s="13">
        <f t="shared" si="216"/>
        <v>104005.1</v>
      </c>
      <c r="I507" s="13">
        <v>387.4</v>
      </c>
      <c r="J507" s="13">
        <f t="shared" si="222"/>
        <v>104392.5</v>
      </c>
      <c r="K507" s="13">
        <v>337.6</v>
      </c>
      <c r="L507" s="13">
        <f t="shared" si="223"/>
        <v>104730.1</v>
      </c>
    </row>
    <row r="508" spans="1:12" ht="30">
      <c r="A508" s="17" t="s">
        <v>401</v>
      </c>
      <c r="B508" s="22" t="s">
        <v>506</v>
      </c>
      <c r="C508" s="10" t="s">
        <v>509</v>
      </c>
      <c r="D508" s="22"/>
      <c r="E508" s="22"/>
      <c r="F508" s="13">
        <f>SUM(F509)</f>
        <v>42677</v>
      </c>
      <c r="G508" s="13"/>
      <c r="H508" s="13">
        <f t="shared" si="216"/>
        <v>42677</v>
      </c>
      <c r="I508" s="13">
        <f>SUM(I509)</f>
        <v>-20687.099999999999</v>
      </c>
      <c r="J508" s="13">
        <f t="shared" ref="J508:L508" si="224">SUM(J509)</f>
        <v>21989.9</v>
      </c>
      <c r="K508" s="13">
        <f t="shared" si="224"/>
        <v>0</v>
      </c>
      <c r="L508" s="13">
        <f t="shared" si="224"/>
        <v>21989.9</v>
      </c>
    </row>
    <row r="509" spans="1:12" ht="45">
      <c r="A509" s="23" t="s">
        <v>380</v>
      </c>
      <c r="B509" s="22" t="s">
        <v>506</v>
      </c>
      <c r="C509" s="10" t="s">
        <v>509</v>
      </c>
      <c r="D509" s="48" t="s">
        <v>381</v>
      </c>
      <c r="E509" s="22"/>
      <c r="F509" s="13">
        <f>SUM(F510+++F515)</f>
        <v>42677</v>
      </c>
      <c r="G509" s="13"/>
      <c r="H509" s="13">
        <f t="shared" si="216"/>
        <v>42677</v>
      </c>
      <c r="I509" s="13">
        <f>SUM(I510+I515)</f>
        <v>-20687.099999999999</v>
      </c>
      <c r="J509" s="13">
        <f t="shared" ref="J509:L509" si="225">SUM(J510+J515)</f>
        <v>21989.9</v>
      </c>
      <c r="K509" s="13">
        <f t="shared" si="225"/>
        <v>0</v>
      </c>
      <c r="L509" s="13">
        <f t="shared" si="225"/>
        <v>21989.9</v>
      </c>
    </row>
    <row r="510" spans="1:12" ht="30">
      <c r="A510" s="33" t="s">
        <v>402</v>
      </c>
      <c r="B510" s="26" t="s">
        <v>506</v>
      </c>
      <c r="C510" s="26" t="s">
        <v>509</v>
      </c>
      <c r="D510" s="26" t="s">
        <v>403</v>
      </c>
      <c r="E510" s="22"/>
      <c r="F510" s="13">
        <f>SUM(F511)</f>
        <v>21436.1</v>
      </c>
      <c r="G510" s="13"/>
      <c r="H510" s="13">
        <f t="shared" si="216"/>
        <v>21436.1</v>
      </c>
      <c r="I510" s="13">
        <v>-20687.099999999999</v>
      </c>
      <c r="J510" s="13">
        <f>SUM(H510:I510)</f>
        <v>749</v>
      </c>
      <c r="L510" s="13">
        <f>SUM(J510:K510)</f>
        <v>749</v>
      </c>
    </row>
    <row r="511" spans="1:12" ht="45">
      <c r="A511" s="33" t="s">
        <v>404</v>
      </c>
      <c r="B511" s="26" t="s">
        <v>506</v>
      </c>
      <c r="C511" s="26" t="s">
        <v>509</v>
      </c>
      <c r="D511" s="26" t="s">
        <v>405</v>
      </c>
      <c r="E511" s="22"/>
      <c r="F511" s="13">
        <f>SUM(F512)</f>
        <v>21436.1</v>
      </c>
      <c r="G511" s="13"/>
      <c r="H511" s="13">
        <f t="shared" si="216"/>
        <v>21436.1</v>
      </c>
      <c r="I511" s="13">
        <v>-20687.099999999999</v>
      </c>
      <c r="J511" s="13">
        <f t="shared" ref="J511:J526" si="226">SUM(H511:I511)</f>
        <v>749</v>
      </c>
      <c r="L511" s="13">
        <f t="shared" ref="L511:L526" si="227">SUM(J511:K511)</f>
        <v>749</v>
      </c>
    </row>
    <row r="512" spans="1:12" ht="30">
      <c r="A512" s="17" t="s">
        <v>406</v>
      </c>
      <c r="B512" s="26" t="s">
        <v>506</v>
      </c>
      <c r="C512" s="26" t="s">
        <v>509</v>
      </c>
      <c r="D512" s="26" t="s">
        <v>407</v>
      </c>
      <c r="E512" s="26"/>
      <c r="F512" s="13">
        <f>SUM(F513:F514)</f>
        <v>21436.1</v>
      </c>
      <c r="G512" s="13"/>
      <c r="H512" s="13">
        <f t="shared" si="216"/>
        <v>21436.1</v>
      </c>
      <c r="I512" s="13">
        <v>-20687.099999999999</v>
      </c>
      <c r="J512" s="13">
        <f t="shared" si="226"/>
        <v>749</v>
      </c>
      <c r="L512" s="13">
        <f t="shared" si="227"/>
        <v>749</v>
      </c>
    </row>
    <row r="513" spans="1:16" ht="45">
      <c r="A513" s="17" t="s">
        <v>23</v>
      </c>
      <c r="B513" s="26" t="s">
        <v>506</v>
      </c>
      <c r="C513" s="26" t="s">
        <v>509</v>
      </c>
      <c r="D513" s="26" t="s">
        <v>407</v>
      </c>
      <c r="E513" s="22" t="s">
        <v>461</v>
      </c>
      <c r="F513" s="13">
        <v>404.8</v>
      </c>
      <c r="G513" s="13"/>
      <c r="H513" s="13">
        <f t="shared" si="216"/>
        <v>404.8</v>
      </c>
      <c r="J513" s="13">
        <f t="shared" si="226"/>
        <v>404.8</v>
      </c>
      <c r="L513" s="13">
        <f t="shared" si="227"/>
        <v>404.8</v>
      </c>
      <c r="P513" s="84"/>
    </row>
    <row r="514" spans="1:16" ht="45">
      <c r="A514" s="17" t="s">
        <v>66</v>
      </c>
      <c r="B514" s="26" t="s">
        <v>506</v>
      </c>
      <c r="C514" s="26" t="s">
        <v>509</v>
      </c>
      <c r="D514" s="26" t="s">
        <v>407</v>
      </c>
      <c r="E514" s="32">
        <v>600</v>
      </c>
      <c r="F514" s="13">
        <v>21031.3</v>
      </c>
      <c r="G514" s="13"/>
      <c r="H514" s="13">
        <f t="shared" si="216"/>
        <v>21031.3</v>
      </c>
      <c r="I514" s="13">
        <v>-20687.099999999999</v>
      </c>
      <c r="J514" s="13">
        <f t="shared" si="226"/>
        <v>344.20000000000073</v>
      </c>
      <c r="L514" s="13">
        <f t="shared" si="227"/>
        <v>344.20000000000073</v>
      </c>
    </row>
    <row r="515" spans="1:16" ht="75">
      <c r="A515" s="17" t="s">
        <v>399</v>
      </c>
      <c r="B515" s="22" t="s">
        <v>506</v>
      </c>
      <c r="C515" s="10" t="s">
        <v>509</v>
      </c>
      <c r="D515" s="22" t="s">
        <v>400</v>
      </c>
      <c r="E515" s="22"/>
      <c r="F515" s="13">
        <f>SUM(F516+++F523)</f>
        <v>21240.9</v>
      </c>
      <c r="G515" s="13"/>
      <c r="H515" s="13">
        <f t="shared" si="216"/>
        <v>21240.9</v>
      </c>
      <c r="J515" s="13">
        <f t="shared" si="226"/>
        <v>21240.9</v>
      </c>
      <c r="L515" s="13">
        <f t="shared" si="227"/>
        <v>21240.9</v>
      </c>
    </row>
    <row r="516" spans="1:16" ht="30">
      <c r="A516" s="17" t="s">
        <v>408</v>
      </c>
      <c r="B516" s="22" t="s">
        <v>506</v>
      </c>
      <c r="C516" s="10" t="s">
        <v>509</v>
      </c>
      <c r="D516" s="22" t="s">
        <v>409</v>
      </c>
      <c r="E516" s="22"/>
      <c r="F516" s="13">
        <f>SUM(F517+F521)</f>
        <v>18224.900000000001</v>
      </c>
      <c r="G516" s="13"/>
      <c r="H516" s="13">
        <f t="shared" si="216"/>
        <v>18224.900000000001</v>
      </c>
      <c r="J516" s="13">
        <f t="shared" si="226"/>
        <v>18224.900000000001</v>
      </c>
      <c r="L516" s="13">
        <f t="shared" si="227"/>
        <v>18224.900000000001</v>
      </c>
    </row>
    <row r="517" spans="1:16" ht="60">
      <c r="A517" s="25" t="s">
        <v>40</v>
      </c>
      <c r="B517" s="22" t="s">
        <v>506</v>
      </c>
      <c r="C517" s="10" t="s">
        <v>509</v>
      </c>
      <c r="D517" s="22" t="s">
        <v>410</v>
      </c>
      <c r="E517" s="22"/>
      <c r="F517" s="13">
        <f>SUM(F518:F520)</f>
        <v>5876.9</v>
      </c>
      <c r="G517" s="13"/>
      <c r="H517" s="13">
        <f t="shared" si="216"/>
        <v>5876.9</v>
      </c>
      <c r="J517" s="13">
        <f t="shared" si="226"/>
        <v>5876.9</v>
      </c>
      <c r="L517" s="13">
        <f t="shared" si="227"/>
        <v>5876.9</v>
      </c>
    </row>
    <row r="518" spans="1:16" ht="90">
      <c r="A518" s="17" t="s">
        <v>16</v>
      </c>
      <c r="B518" s="22" t="s">
        <v>506</v>
      </c>
      <c r="C518" s="10" t="s">
        <v>509</v>
      </c>
      <c r="D518" s="22" t="s">
        <v>410</v>
      </c>
      <c r="E518" s="22" t="s">
        <v>460</v>
      </c>
      <c r="F518" s="13">
        <v>5550.7</v>
      </c>
      <c r="G518" s="13"/>
      <c r="H518" s="13">
        <f t="shared" si="216"/>
        <v>5550.7</v>
      </c>
      <c r="J518" s="13">
        <f t="shared" si="226"/>
        <v>5550.7</v>
      </c>
      <c r="L518" s="13">
        <f t="shared" si="227"/>
        <v>5550.7</v>
      </c>
    </row>
    <row r="519" spans="1:16" ht="45">
      <c r="A519" s="17" t="s">
        <v>23</v>
      </c>
      <c r="B519" s="22" t="s">
        <v>506</v>
      </c>
      <c r="C519" s="10" t="s">
        <v>509</v>
      </c>
      <c r="D519" s="22" t="s">
        <v>410</v>
      </c>
      <c r="E519" s="22" t="s">
        <v>461</v>
      </c>
      <c r="F519" s="13">
        <v>324.5</v>
      </c>
      <c r="G519" s="13"/>
      <c r="H519" s="13">
        <f t="shared" si="216"/>
        <v>324.5</v>
      </c>
      <c r="J519" s="13">
        <f t="shared" si="226"/>
        <v>324.5</v>
      </c>
      <c r="L519" s="13">
        <f t="shared" si="227"/>
        <v>324.5</v>
      </c>
    </row>
    <row r="520" spans="1:16">
      <c r="A520" s="23" t="s">
        <v>24</v>
      </c>
      <c r="B520" s="22" t="s">
        <v>506</v>
      </c>
      <c r="C520" s="10" t="s">
        <v>509</v>
      </c>
      <c r="D520" s="22" t="s">
        <v>410</v>
      </c>
      <c r="E520" s="22" t="s">
        <v>510</v>
      </c>
      <c r="F520" s="13">
        <v>1.7</v>
      </c>
      <c r="G520" s="13"/>
      <c r="H520" s="13">
        <f t="shared" si="216"/>
        <v>1.7</v>
      </c>
      <c r="J520" s="13">
        <f t="shared" si="226"/>
        <v>1.7</v>
      </c>
      <c r="L520" s="13">
        <f t="shared" si="227"/>
        <v>1.7</v>
      </c>
    </row>
    <row r="521" spans="1:16" ht="60">
      <c r="A521" s="23" t="s">
        <v>53</v>
      </c>
      <c r="B521" s="22" t="s">
        <v>506</v>
      </c>
      <c r="C521" s="10" t="s">
        <v>509</v>
      </c>
      <c r="D521" s="22" t="s">
        <v>411</v>
      </c>
      <c r="E521" s="22"/>
      <c r="F521" s="13">
        <v>12348</v>
      </c>
      <c r="G521" s="13"/>
      <c r="H521" s="13">
        <f t="shared" si="216"/>
        <v>12348</v>
      </c>
      <c r="J521" s="13">
        <f t="shared" si="226"/>
        <v>12348</v>
      </c>
      <c r="L521" s="13">
        <f t="shared" si="227"/>
        <v>12348</v>
      </c>
    </row>
    <row r="522" spans="1:16" ht="45">
      <c r="A522" s="17" t="s">
        <v>66</v>
      </c>
      <c r="B522" s="22" t="s">
        <v>506</v>
      </c>
      <c r="C522" s="10" t="s">
        <v>509</v>
      </c>
      <c r="D522" s="22" t="s">
        <v>411</v>
      </c>
      <c r="E522" s="22" t="s">
        <v>502</v>
      </c>
      <c r="F522" s="13">
        <v>12348</v>
      </c>
      <c r="G522" s="13"/>
      <c r="H522" s="13">
        <f t="shared" si="216"/>
        <v>12348</v>
      </c>
      <c r="J522" s="13">
        <f t="shared" si="226"/>
        <v>12348</v>
      </c>
      <c r="L522" s="13">
        <f t="shared" si="227"/>
        <v>12348</v>
      </c>
    </row>
    <row r="523" spans="1:16" ht="45">
      <c r="A523" s="17" t="s">
        <v>412</v>
      </c>
      <c r="B523" s="22" t="s">
        <v>506</v>
      </c>
      <c r="C523" s="10" t="s">
        <v>509</v>
      </c>
      <c r="D523" s="22" t="s">
        <v>413</v>
      </c>
      <c r="E523" s="22"/>
      <c r="F523" s="13">
        <v>3016</v>
      </c>
      <c r="G523" s="13"/>
      <c r="H523" s="13">
        <f t="shared" si="216"/>
        <v>3016</v>
      </c>
      <c r="J523" s="13">
        <f t="shared" si="226"/>
        <v>3016</v>
      </c>
      <c r="L523" s="13">
        <f t="shared" si="227"/>
        <v>3016</v>
      </c>
    </row>
    <row r="524" spans="1:16" ht="30">
      <c r="A524" s="23" t="s">
        <v>414</v>
      </c>
      <c r="B524" s="22" t="s">
        <v>506</v>
      </c>
      <c r="C524" s="10" t="s">
        <v>509</v>
      </c>
      <c r="D524" s="22" t="s">
        <v>415</v>
      </c>
      <c r="E524" s="9"/>
      <c r="F524" s="13">
        <f>SUM(F525:F526)</f>
        <v>3016</v>
      </c>
      <c r="G524" s="13"/>
      <c r="H524" s="13">
        <f t="shared" si="216"/>
        <v>3016</v>
      </c>
      <c r="J524" s="13">
        <f t="shared" si="226"/>
        <v>3016</v>
      </c>
      <c r="L524" s="13">
        <f t="shared" si="227"/>
        <v>3016</v>
      </c>
    </row>
    <row r="525" spans="1:16" ht="30">
      <c r="A525" s="17" t="s">
        <v>30</v>
      </c>
      <c r="B525" s="22" t="s">
        <v>506</v>
      </c>
      <c r="C525" s="10" t="s">
        <v>509</v>
      </c>
      <c r="D525" s="22" t="s">
        <v>415</v>
      </c>
      <c r="E525" s="9">
        <v>300</v>
      </c>
      <c r="F525" s="13">
        <v>516</v>
      </c>
      <c r="G525" s="13"/>
      <c r="H525" s="13">
        <f t="shared" si="216"/>
        <v>516</v>
      </c>
      <c r="J525" s="13">
        <f t="shared" si="226"/>
        <v>516</v>
      </c>
      <c r="L525" s="13">
        <f t="shared" si="227"/>
        <v>516</v>
      </c>
    </row>
    <row r="526" spans="1:16" ht="45">
      <c r="A526" s="17" t="s">
        <v>66</v>
      </c>
      <c r="B526" s="22" t="s">
        <v>506</v>
      </c>
      <c r="C526" s="10" t="s">
        <v>509</v>
      </c>
      <c r="D526" s="22" t="s">
        <v>415</v>
      </c>
      <c r="E526" s="9">
        <v>600</v>
      </c>
      <c r="F526" s="13">
        <v>2500</v>
      </c>
      <c r="G526" s="13"/>
      <c r="H526" s="13">
        <f t="shared" si="216"/>
        <v>2500</v>
      </c>
      <c r="J526" s="13">
        <f t="shared" si="226"/>
        <v>2500</v>
      </c>
      <c r="L526" s="13">
        <f t="shared" si="227"/>
        <v>2500</v>
      </c>
    </row>
    <row r="527" spans="1:16">
      <c r="A527" s="23"/>
      <c r="B527" s="22"/>
      <c r="C527" s="10" t="s">
        <v>456</v>
      </c>
      <c r="D527" s="22"/>
      <c r="E527" s="9"/>
      <c r="G527" s="13"/>
      <c r="H527" s="13"/>
    </row>
    <row r="528" spans="1:16" ht="43.5">
      <c r="A528" s="20" t="s">
        <v>416</v>
      </c>
      <c r="B528" s="21" t="s">
        <v>511</v>
      </c>
      <c r="C528" s="10" t="s">
        <v>456</v>
      </c>
      <c r="D528" s="21"/>
      <c r="E528" s="9"/>
      <c r="F528" s="77">
        <f>SUM(F529++F545+F564++F580)</f>
        <v>86590.2</v>
      </c>
      <c r="G528" s="77">
        <f t="shared" ref="G528:L528" si="228">SUM(G529++G545+G564++G580)</f>
        <v>40568.5</v>
      </c>
      <c r="H528" s="77">
        <f t="shared" si="228"/>
        <v>127158.7</v>
      </c>
      <c r="I528" s="77">
        <f t="shared" si="228"/>
        <v>0</v>
      </c>
      <c r="J528" s="77">
        <f t="shared" si="228"/>
        <v>106596.3</v>
      </c>
      <c r="K528" s="77">
        <f t="shared" si="228"/>
        <v>0</v>
      </c>
      <c r="L528" s="77">
        <f t="shared" si="228"/>
        <v>106596.3</v>
      </c>
    </row>
    <row r="529" spans="1:12">
      <c r="A529" s="17" t="s">
        <v>10</v>
      </c>
      <c r="B529" s="22" t="s">
        <v>511</v>
      </c>
      <c r="C529" s="10" t="s">
        <v>450</v>
      </c>
      <c r="D529" s="22"/>
      <c r="E529" s="9"/>
      <c r="F529" s="13">
        <f>SUM(F530)</f>
        <v>49707.1</v>
      </c>
      <c r="G529" s="13">
        <f t="shared" ref="G529:L529" si="229">SUM(G530)</f>
        <v>0</v>
      </c>
      <c r="H529" s="13">
        <f t="shared" si="229"/>
        <v>49707.1</v>
      </c>
      <c r="I529" s="13">
        <f t="shared" si="229"/>
        <v>0</v>
      </c>
      <c r="J529" s="13">
        <f t="shared" si="229"/>
        <v>49707.1</v>
      </c>
      <c r="K529" s="13">
        <f t="shared" si="229"/>
        <v>0</v>
      </c>
      <c r="L529" s="13">
        <f t="shared" si="229"/>
        <v>49707.1</v>
      </c>
    </row>
    <row r="530" spans="1:12">
      <c r="A530" s="17" t="s">
        <v>27</v>
      </c>
      <c r="B530" s="22" t="s">
        <v>511</v>
      </c>
      <c r="C530" s="10" t="s">
        <v>452</v>
      </c>
      <c r="D530" s="22"/>
      <c r="E530" s="9"/>
      <c r="F530" s="13">
        <f>SUM(F531+F536+F540)</f>
        <v>49707.1</v>
      </c>
      <c r="G530" s="13">
        <f t="shared" ref="G530:L530" si="230">SUM(G531+G536+G540)</f>
        <v>0</v>
      </c>
      <c r="H530" s="13">
        <f t="shared" si="230"/>
        <v>49707.1</v>
      </c>
      <c r="I530" s="13">
        <f t="shared" si="230"/>
        <v>0</v>
      </c>
      <c r="J530" s="13">
        <f t="shared" si="230"/>
        <v>49707.1</v>
      </c>
      <c r="K530" s="13">
        <f t="shared" si="230"/>
        <v>0</v>
      </c>
      <c r="L530" s="13">
        <f t="shared" si="230"/>
        <v>49707.1</v>
      </c>
    </row>
    <row r="531" spans="1:12">
      <c r="A531" s="17" t="s">
        <v>12</v>
      </c>
      <c r="B531" s="22" t="s">
        <v>511</v>
      </c>
      <c r="C531" s="10" t="s">
        <v>452</v>
      </c>
      <c r="D531" s="22" t="s">
        <v>13</v>
      </c>
      <c r="E531" s="9"/>
      <c r="F531" s="13">
        <f>SUM(F532)</f>
        <v>30680.1</v>
      </c>
      <c r="G531" s="13">
        <f t="shared" ref="G531:L531" si="231">SUM(G532)</f>
        <v>0</v>
      </c>
      <c r="H531" s="13">
        <f t="shared" si="231"/>
        <v>30680.1</v>
      </c>
      <c r="I531" s="13">
        <f t="shared" si="231"/>
        <v>0</v>
      </c>
      <c r="J531" s="13">
        <f t="shared" si="231"/>
        <v>30680.1</v>
      </c>
      <c r="K531" s="13">
        <f t="shared" si="231"/>
        <v>0</v>
      </c>
      <c r="L531" s="13">
        <f t="shared" si="231"/>
        <v>30680.1</v>
      </c>
    </row>
    <row r="532" spans="1:12" ht="60">
      <c r="A532" s="25" t="s">
        <v>40</v>
      </c>
      <c r="B532" s="22" t="s">
        <v>511</v>
      </c>
      <c r="C532" s="10" t="s">
        <v>452</v>
      </c>
      <c r="D532" s="22" t="s">
        <v>41</v>
      </c>
      <c r="E532" s="9"/>
      <c r="F532" s="13">
        <f>SUM(F533:F535)</f>
        <v>30680.1</v>
      </c>
      <c r="G532" s="13">
        <f t="shared" ref="G532:L532" si="232">SUM(G533:G535)</f>
        <v>0</v>
      </c>
      <c r="H532" s="13">
        <f t="shared" si="232"/>
        <v>30680.1</v>
      </c>
      <c r="I532" s="13">
        <f t="shared" si="232"/>
        <v>0</v>
      </c>
      <c r="J532" s="13">
        <f t="shared" si="232"/>
        <v>30680.1</v>
      </c>
      <c r="K532" s="13">
        <f t="shared" si="232"/>
        <v>0</v>
      </c>
      <c r="L532" s="13">
        <f t="shared" si="232"/>
        <v>30680.1</v>
      </c>
    </row>
    <row r="533" spans="1:12" ht="90">
      <c r="A533" s="17" t="s">
        <v>16</v>
      </c>
      <c r="B533" s="22" t="s">
        <v>511</v>
      </c>
      <c r="C533" s="10" t="s">
        <v>452</v>
      </c>
      <c r="D533" s="22" t="s">
        <v>41</v>
      </c>
      <c r="E533" s="9">
        <v>100</v>
      </c>
      <c r="F533" s="13">
        <v>28532.6</v>
      </c>
      <c r="G533" s="61"/>
      <c r="H533" s="13">
        <f t="shared" ref="H533:H563" si="233">SUM(F533:G533)</f>
        <v>28532.6</v>
      </c>
      <c r="J533" s="13">
        <f>SUM(H533:I533)</f>
        <v>28532.6</v>
      </c>
      <c r="L533" s="13">
        <f>SUM(J533:K533)</f>
        <v>28532.6</v>
      </c>
    </row>
    <row r="534" spans="1:12" ht="45">
      <c r="A534" s="17" t="s">
        <v>23</v>
      </c>
      <c r="B534" s="22" t="s">
        <v>511</v>
      </c>
      <c r="C534" s="10" t="s">
        <v>452</v>
      </c>
      <c r="D534" s="22" t="s">
        <v>41</v>
      </c>
      <c r="E534" s="9">
        <v>200</v>
      </c>
      <c r="F534" s="13">
        <v>1922.5</v>
      </c>
      <c r="G534" s="13"/>
      <c r="H534" s="13">
        <f t="shared" si="233"/>
        <v>1922.5</v>
      </c>
      <c r="J534" s="13">
        <f t="shared" ref="J534:J535" si="234">SUM(H534:I534)</f>
        <v>1922.5</v>
      </c>
      <c r="L534" s="13">
        <f t="shared" ref="L534:L535" si="235">SUM(J534:K534)</f>
        <v>1922.5</v>
      </c>
    </row>
    <row r="535" spans="1:12">
      <c r="A535" s="23" t="s">
        <v>24</v>
      </c>
      <c r="B535" s="22" t="s">
        <v>511</v>
      </c>
      <c r="C535" s="10" t="s">
        <v>452</v>
      </c>
      <c r="D535" s="22" t="s">
        <v>41</v>
      </c>
      <c r="E535" s="9">
        <v>800</v>
      </c>
      <c r="F535" s="13">
        <v>225</v>
      </c>
      <c r="G535" s="13"/>
      <c r="H535" s="13">
        <f t="shared" si="233"/>
        <v>225</v>
      </c>
      <c r="J535" s="13">
        <f t="shared" si="234"/>
        <v>225</v>
      </c>
      <c r="L535" s="13">
        <f t="shared" si="235"/>
        <v>225</v>
      </c>
    </row>
    <row r="536" spans="1:12" ht="60">
      <c r="A536" s="33" t="s">
        <v>64</v>
      </c>
      <c r="B536" s="31" t="s">
        <v>511</v>
      </c>
      <c r="C536" s="31" t="s">
        <v>452</v>
      </c>
      <c r="D536" s="31" t="s">
        <v>417</v>
      </c>
      <c r="E536" s="32"/>
      <c r="F536" s="13">
        <f>SUM(F537:F539)</f>
        <v>18444.600000000002</v>
      </c>
      <c r="G536" s="13"/>
      <c r="H536" s="13">
        <f t="shared" si="233"/>
        <v>18444.600000000002</v>
      </c>
      <c r="J536" s="13">
        <f>SUM(J537:J539)</f>
        <v>18444.600000000002</v>
      </c>
      <c r="L536" s="13">
        <f>SUM(L537:L539)</f>
        <v>18444.600000000002</v>
      </c>
    </row>
    <row r="537" spans="1:12" ht="90">
      <c r="A537" s="33" t="s">
        <v>418</v>
      </c>
      <c r="B537" s="31" t="s">
        <v>511</v>
      </c>
      <c r="C537" s="31" t="s">
        <v>452</v>
      </c>
      <c r="D537" s="31" t="s">
        <v>417</v>
      </c>
      <c r="E537" s="32">
        <v>100</v>
      </c>
      <c r="F537" s="13">
        <v>17459.7</v>
      </c>
      <c r="G537" s="13"/>
      <c r="H537" s="13">
        <f t="shared" si="233"/>
        <v>17459.7</v>
      </c>
      <c r="J537" s="13">
        <v>17459.7</v>
      </c>
      <c r="L537" s="13">
        <v>17459.7</v>
      </c>
    </row>
    <row r="538" spans="1:12" ht="30">
      <c r="A538" s="33" t="s">
        <v>166</v>
      </c>
      <c r="B538" s="31" t="s">
        <v>511</v>
      </c>
      <c r="C538" s="31" t="s">
        <v>452</v>
      </c>
      <c r="D538" s="31" t="s">
        <v>417</v>
      </c>
      <c r="E538" s="32">
        <v>200</v>
      </c>
      <c r="F538" s="13">
        <v>888.9</v>
      </c>
      <c r="G538" s="13"/>
      <c r="H538" s="13">
        <f t="shared" si="233"/>
        <v>888.9</v>
      </c>
      <c r="J538" s="13">
        <v>888.9</v>
      </c>
      <c r="L538" s="13">
        <v>888.9</v>
      </c>
    </row>
    <row r="539" spans="1:12">
      <c r="A539" s="23" t="s">
        <v>24</v>
      </c>
      <c r="B539" s="31" t="s">
        <v>511</v>
      </c>
      <c r="C539" s="31" t="s">
        <v>452</v>
      </c>
      <c r="D539" s="31" t="s">
        <v>417</v>
      </c>
      <c r="E539" s="32">
        <v>800</v>
      </c>
      <c r="F539" s="13">
        <v>96</v>
      </c>
      <c r="G539" s="13"/>
      <c r="H539" s="13">
        <f t="shared" si="233"/>
        <v>96</v>
      </c>
      <c r="J539" s="13">
        <v>96</v>
      </c>
      <c r="L539" s="13">
        <v>96</v>
      </c>
    </row>
    <row r="540" spans="1:12" ht="105">
      <c r="A540" s="30" t="s">
        <v>262</v>
      </c>
      <c r="B540" s="31" t="s">
        <v>511</v>
      </c>
      <c r="C540" s="31" t="s">
        <v>452</v>
      </c>
      <c r="D540" s="31" t="s">
        <v>145</v>
      </c>
      <c r="E540" s="32"/>
      <c r="F540" s="13">
        <f>SUM(F541)</f>
        <v>582.4</v>
      </c>
      <c r="G540" s="13">
        <f t="shared" ref="G540:L543" si="236">SUM(G541)</f>
        <v>0</v>
      </c>
      <c r="H540" s="13">
        <f t="shared" si="236"/>
        <v>582.4</v>
      </c>
      <c r="I540" s="13">
        <f t="shared" si="236"/>
        <v>0</v>
      </c>
      <c r="J540" s="13">
        <f t="shared" si="236"/>
        <v>582.4</v>
      </c>
      <c r="K540" s="13">
        <f t="shared" si="236"/>
        <v>0</v>
      </c>
      <c r="L540" s="13">
        <f t="shared" si="236"/>
        <v>582.4</v>
      </c>
    </row>
    <row r="541" spans="1:12" ht="45">
      <c r="A541" s="23" t="s">
        <v>419</v>
      </c>
      <c r="B541" s="31" t="s">
        <v>511</v>
      </c>
      <c r="C541" s="31" t="s">
        <v>452</v>
      </c>
      <c r="D541" s="31" t="s">
        <v>420</v>
      </c>
      <c r="E541" s="32"/>
      <c r="F541" s="13">
        <f>SUM(F542)</f>
        <v>582.4</v>
      </c>
      <c r="G541" s="13">
        <f t="shared" si="236"/>
        <v>0</v>
      </c>
      <c r="H541" s="13">
        <f t="shared" si="236"/>
        <v>582.4</v>
      </c>
      <c r="I541" s="13">
        <f t="shared" si="236"/>
        <v>0</v>
      </c>
      <c r="J541" s="13">
        <f t="shared" si="236"/>
        <v>582.4</v>
      </c>
      <c r="K541" s="13">
        <f t="shared" si="236"/>
        <v>0</v>
      </c>
      <c r="L541" s="13">
        <f t="shared" si="236"/>
        <v>582.4</v>
      </c>
    </row>
    <row r="542" spans="1:12" ht="60">
      <c r="A542" s="23" t="s">
        <v>421</v>
      </c>
      <c r="B542" s="31" t="s">
        <v>511</v>
      </c>
      <c r="C542" s="31" t="s">
        <v>452</v>
      </c>
      <c r="D542" s="31" t="s">
        <v>422</v>
      </c>
      <c r="E542" s="32"/>
      <c r="F542" s="13">
        <f>SUM(F543)</f>
        <v>582.4</v>
      </c>
      <c r="G542" s="13">
        <f t="shared" si="236"/>
        <v>0</v>
      </c>
      <c r="H542" s="13">
        <f t="shared" si="236"/>
        <v>582.4</v>
      </c>
      <c r="I542" s="13">
        <f t="shared" si="236"/>
        <v>0</v>
      </c>
      <c r="J542" s="13">
        <f t="shared" si="236"/>
        <v>582.4</v>
      </c>
      <c r="K542" s="13">
        <f t="shared" si="236"/>
        <v>0</v>
      </c>
      <c r="L542" s="13">
        <f t="shared" si="236"/>
        <v>582.4</v>
      </c>
    </row>
    <row r="543" spans="1:12" ht="60">
      <c r="A543" s="23" t="s">
        <v>423</v>
      </c>
      <c r="B543" s="31" t="s">
        <v>511</v>
      </c>
      <c r="C543" s="31" t="s">
        <v>452</v>
      </c>
      <c r="D543" s="31" t="s">
        <v>424</v>
      </c>
      <c r="E543" s="32"/>
      <c r="F543" s="13">
        <f>SUM(F544)</f>
        <v>582.4</v>
      </c>
      <c r="G543" s="13">
        <f t="shared" si="236"/>
        <v>0</v>
      </c>
      <c r="H543" s="13">
        <f t="shared" si="236"/>
        <v>582.4</v>
      </c>
      <c r="I543" s="13">
        <f t="shared" si="236"/>
        <v>0</v>
      </c>
      <c r="J543" s="13">
        <f t="shared" si="236"/>
        <v>582.4</v>
      </c>
      <c r="K543" s="13">
        <f t="shared" si="236"/>
        <v>0</v>
      </c>
      <c r="L543" s="13">
        <f t="shared" si="236"/>
        <v>582.4</v>
      </c>
    </row>
    <row r="544" spans="1:12" ht="30">
      <c r="A544" s="33" t="s">
        <v>166</v>
      </c>
      <c r="B544" s="31" t="s">
        <v>511</v>
      </c>
      <c r="C544" s="31" t="s">
        <v>452</v>
      </c>
      <c r="D544" s="31" t="s">
        <v>424</v>
      </c>
      <c r="E544" s="32">
        <v>200</v>
      </c>
      <c r="F544" s="13">
        <v>582.4</v>
      </c>
      <c r="G544" s="13"/>
      <c r="H544" s="13">
        <f t="shared" si="233"/>
        <v>582.4</v>
      </c>
      <c r="J544" s="13">
        <v>582.4</v>
      </c>
      <c r="L544" s="13">
        <v>582.4</v>
      </c>
    </row>
    <row r="545" spans="1:12">
      <c r="A545" s="30" t="s">
        <v>142</v>
      </c>
      <c r="B545" s="31" t="s">
        <v>511</v>
      </c>
      <c r="C545" s="31" t="s">
        <v>474</v>
      </c>
      <c r="D545" s="31"/>
      <c r="E545" s="32"/>
      <c r="F545" s="13">
        <f>SUM(F546)</f>
        <v>35142.5</v>
      </c>
      <c r="G545" s="13">
        <f t="shared" ref="G545:L545" si="237">SUM(G546)</f>
        <v>0</v>
      </c>
      <c r="H545" s="13">
        <f t="shared" si="237"/>
        <v>35142.5</v>
      </c>
      <c r="I545" s="13">
        <f t="shared" si="237"/>
        <v>0</v>
      </c>
      <c r="J545" s="13">
        <f t="shared" si="237"/>
        <v>14961.5</v>
      </c>
      <c r="K545" s="13">
        <f t="shared" si="237"/>
        <v>0</v>
      </c>
      <c r="L545" s="13">
        <f t="shared" si="237"/>
        <v>14961.5</v>
      </c>
    </row>
    <row r="546" spans="1:12">
      <c r="A546" s="30" t="s">
        <v>143</v>
      </c>
      <c r="B546" s="31" t="s">
        <v>511</v>
      </c>
      <c r="C546" s="31" t="s">
        <v>475</v>
      </c>
      <c r="D546" s="31"/>
      <c r="E546" s="32"/>
      <c r="F546" s="13">
        <f>SUM(F547+F550+F559)</f>
        <v>35142.5</v>
      </c>
      <c r="G546" s="13">
        <f t="shared" ref="G546:L546" si="238">SUM(G547+G550+G559)</f>
        <v>0</v>
      </c>
      <c r="H546" s="13">
        <f t="shared" si="238"/>
        <v>35142.5</v>
      </c>
      <c r="I546" s="13">
        <f t="shared" si="238"/>
        <v>0</v>
      </c>
      <c r="J546" s="13">
        <f t="shared" si="238"/>
        <v>14961.5</v>
      </c>
      <c r="K546" s="13">
        <f t="shared" si="238"/>
        <v>0</v>
      </c>
      <c r="L546" s="13">
        <f t="shared" si="238"/>
        <v>14961.5</v>
      </c>
    </row>
    <row r="547" spans="1:12">
      <c r="A547" s="30" t="s">
        <v>12</v>
      </c>
      <c r="B547" s="31" t="s">
        <v>511</v>
      </c>
      <c r="C547" s="31" t="s">
        <v>475</v>
      </c>
      <c r="D547" s="31" t="s">
        <v>13</v>
      </c>
      <c r="E547" s="32"/>
      <c r="F547" s="13">
        <f>SUM(F548)</f>
        <v>1000</v>
      </c>
      <c r="G547" s="13">
        <f t="shared" ref="G547:L548" si="239">SUM(G548)</f>
        <v>0</v>
      </c>
      <c r="H547" s="13">
        <f t="shared" si="239"/>
        <v>1000</v>
      </c>
      <c r="I547" s="13">
        <f t="shared" si="239"/>
        <v>0</v>
      </c>
      <c r="J547" s="13">
        <f t="shared" si="239"/>
        <v>1000</v>
      </c>
      <c r="K547" s="13">
        <f t="shared" si="239"/>
        <v>0</v>
      </c>
      <c r="L547" s="13">
        <f t="shared" si="239"/>
        <v>1000</v>
      </c>
    </row>
    <row r="548" spans="1:12" ht="30">
      <c r="A548" s="30" t="s">
        <v>425</v>
      </c>
      <c r="B548" s="31" t="s">
        <v>511</v>
      </c>
      <c r="C548" s="31" t="s">
        <v>475</v>
      </c>
      <c r="D548" s="31" t="s">
        <v>426</v>
      </c>
      <c r="E548" s="32"/>
      <c r="F548" s="13">
        <f>SUM(F549)</f>
        <v>1000</v>
      </c>
      <c r="G548" s="13">
        <f t="shared" si="239"/>
        <v>0</v>
      </c>
      <c r="H548" s="13">
        <f t="shared" si="239"/>
        <v>1000</v>
      </c>
      <c r="I548" s="13">
        <f t="shared" si="239"/>
        <v>0</v>
      </c>
      <c r="J548" s="13">
        <f t="shared" si="239"/>
        <v>1000</v>
      </c>
      <c r="K548" s="13">
        <f t="shared" si="239"/>
        <v>0</v>
      </c>
      <c r="L548" s="13">
        <f t="shared" si="239"/>
        <v>1000</v>
      </c>
    </row>
    <row r="549" spans="1:12" ht="60">
      <c r="A549" s="33" t="s">
        <v>57</v>
      </c>
      <c r="B549" s="31" t="s">
        <v>511</v>
      </c>
      <c r="C549" s="31" t="s">
        <v>475</v>
      </c>
      <c r="D549" s="31" t="s">
        <v>426</v>
      </c>
      <c r="E549" s="32">
        <v>400</v>
      </c>
      <c r="F549" s="13">
        <v>1000</v>
      </c>
      <c r="G549" s="13"/>
      <c r="H549" s="13">
        <f t="shared" si="233"/>
        <v>1000</v>
      </c>
      <c r="J549" s="13">
        <v>1000</v>
      </c>
      <c r="L549" s="13">
        <v>1000</v>
      </c>
    </row>
    <row r="550" spans="1:12" ht="60">
      <c r="A550" s="30" t="s">
        <v>158</v>
      </c>
      <c r="B550" s="31" t="s">
        <v>511</v>
      </c>
      <c r="C550" s="31" t="s">
        <v>475</v>
      </c>
      <c r="D550" s="31" t="s">
        <v>159</v>
      </c>
      <c r="E550" s="32"/>
      <c r="F550" s="13">
        <f>SUM(F551+F555)</f>
        <v>20680.899999999998</v>
      </c>
      <c r="G550" s="13">
        <f t="shared" ref="G550:L550" si="240">SUM(G551+G555)</f>
        <v>0</v>
      </c>
      <c r="H550" s="13">
        <f t="shared" si="240"/>
        <v>20680.899999999998</v>
      </c>
      <c r="I550" s="13">
        <f t="shared" si="240"/>
        <v>0</v>
      </c>
      <c r="J550" s="13">
        <f t="shared" si="240"/>
        <v>499.9</v>
      </c>
      <c r="K550" s="13">
        <f t="shared" si="240"/>
        <v>0</v>
      </c>
      <c r="L550" s="13">
        <f t="shared" si="240"/>
        <v>499.9</v>
      </c>
    </row>
    <row r="551" spans="1:12" ht="45">
      <c r="A551" s="30" t="s">
        <v>258</v>
      </c>
      <c r="B551" s="31" t="s">
        <v>511</v>
      </c>
      <c r="C551" s="31" t="s">
        <v>475</v>
      </c>
      <c r="D551" s="31" t="s">
        <v>555</v>
      </c>
      <c r="E551" s="32"/>
      <c r="F551" s="13">
        <f>SUM(F552)</f>
        <v>20259.599999999999</v>
      </c>
      <c r="G551" s="13">
        <f t="shared" ref="G551:L553" si="241">SUM(G552)</f>
        <v>0</v>
      </c>
      <c r="H551" s="13">
        <f t="shared" si="241"/>
        <v>20259.599999999999</v>
      </c>
      <c r="I551" s="13">
        <f t="shared" ref="I551:L552" si="242">SUM(I552)</f>
        <v>0</v>
      </c>
      <c r="J551" s="13">
        <f t="shared" si="242"/>
        <v>0</v>
      </c>
      <c r="K551" s="13">
        <f t="shared" si="242"/>
        <v>0</v>
      </c>
      <c r="L551" s="13">
        <f t="shared" si="242"/>
        <v>0</v>
      </c>
    </row>
    <row r="552" spans="1:12" ht="45">
      <c r="A552" s="30" t="s">
        <v>556</v>
      </c>
      <c r="B552" s="31" t="s">
        <v>511</v>
      </c>
      <c r="C552" s="31" t="s">
        <v>475</v>
      </c>
      <c r="D552" s="31" t="s">
        <v>259</v>
      </c>
      <c r="E552" s="32"/>
      <c r="F552" s="13">
        <f>SUM(F553)</f>
        <v>20259.599999999999</v>
      </c>
      <c r="G552" s="13">
        <f t="shared" si="241"/>
        <v>0</v>
      </c>
      <c r="H552" s="13">
        <f t="shared" si="241"/>
        <v>20259.599999999999</v>
      </c>
      <c r="I552" s="13">
        <f t="shared" si="242"/>
        <v>0</v>
      </c>
      <c r="J552" s="13">
        <f t="shared" si="242"/>
        <v>0</v>
      </c>
      <c r="K552" s="13">
        <f t="shared" si="242"/>
        <v>0</v>
      </c>
      <c r="L552" s="13">
        <f t="shared" si="242"/>
        <v>0</v>
      </c>
    </row>
    <row r="553" spans="1:12" ht="60">
      <c r="A553" s="33" t="s">
        <v>427</v>
      </c>
      <c r="B553" s="31" t="s">
        <v>511</v>
      </c>
      <c r="C553" s="31" t="s">
        <v>475</v>
      </c>
      <c r="D553" s="31" t="s">
        <v>428</v>
      </c>
      <c r="E553" s="32"/>
      <c r="F553" s="13">
        <f>SUM(F554)</f>
        <v>20259.599999999999</v>
      </c>
      <c r="G553" s="13">
        <f t="shared" si="241"/>
        <v>0</v>
      </c>
      <c r="H553" s="13">
        <f t="shared" si="241"/>
        <v>20259.599999999999</v>
      </c>
      <c r="I553" s="13">
        <f t="shared" si="241"/>
        <v>0</v>
      </c>
      <c r="J553" s="13">
        <f t="shared" si="241"/>
        <v>0</v>
      </c>
      <c r="K553" s="13">
        <f t="shared" si="241"/>
        <v>0</v>
      </c>
      <c r="L553" s="13">
        <f t="shared" si="241"/>
        <v>0</v>
      </c>
    </row>
    <row r="554" spans="1:12" ht="60">
      <c r="A554" s="33" t="s">
        <v>57</v>
      </c>
      <c r="B554" s="31" t="s">
        <v>511</v>
      </c>
      <c r="C554" s="31" t="s">
        <v>475</v>
      </c>
      <c r="D554" s="31" t="s">
        <v>428</v>
      </c>
      <c r="E554" s="32">
        <v>400</v>
      </c>
      <c r="F554" s="13">
        <v>20259.599999999999</v>
      </c>
      <c r="G554" s="13"/>
      <c r="H554" s="13">
        <v>20259.599999999999</v>
      </c>
      <c r="J554" s="13">
        <v>0</v>
      </c>
      <c r="L554" s="13">
        <v>0</v>
      </c>
    </row>
    <row r="555" spans="1:12" ht="90">
      <c r="A555" s="30" t="s">
        <v>160</v>
      </c>
      <c r="B555" s="31" t="s">
        <v>511</v>
      </c>
      <c r="C555" s="31" t="s">
        <v>475</v>
      </c>
      <c r="D555" s="31" t="s">
        <v>161</v>
      </c>
      <c r="E555" s="32"/>
      <c r="F555" s="13">
        <f>SUM(F556)</f>
        <v>421.3</v>
      </c>
      <c r="G555" s="13">
        <f t="shared" ref="G555:L557" si="243">SUM(G556)</f>
        <v>0</v>
      </c>
      <c r="H555" s="13">
        <f t="shared" si="243"/>
        <v>421.3</v>
      </c>
      <c r="I555" s="13">
        <f t="shared" si="243"/>
        <v>0</v>
      </c>
      <c r="J555" s="13">
        <f t="shared" si="243"/>
        <v>499.9</v>
      </c>
      <c r="K555" s="13">
        <f t="shared" si="243"/>
        <v>0</v>
      </c>
      <c r="L555" s="13">
        <f t="shared" si="243"/>
        <v>499.9</v>
      </c>
    </row>
    <row r="556" spans="1:12" ht="75">
      <c r="A556" s="30" t="s">
        <v>162</v>
      </c>
      <c r="B556" s="31" t="s">
        <v>511</v>
      </c>
      <c r="C556" s="31" t="s">
        <v>475</v>
      </c>
      <c r="D556" s="31" t="s">
        <v>163</v>
      </c>
      <c r="E556" s="32"/>
      <c r="F556" s="13">
        <f>SUM(F557)</f>
        <v>421.3</v>
      </c>
      <c r="G556" s="13">
        <f t="shared" si="243"/>
        <v>0</v>
      </c>
      <c r="H556" s="13">
        <f t="shared" si="243"/>
        <v>421.3</v>
      </c>
      <c r="I556" s="13">
        <f t="shared" si="243"/>
        <v>0</v>
      </c>
      <c r="J556" s="13">
        <f t="shared" si="243"/>
        <v>499.9</v>
      </c>
      <c r="K556" s="13">
        <f t="shared" si="243"/>
        <v>0</v>
      </c>
      <c r="L556" s="13">
        <f t="shared" si="243"/>
        <v>499.9</v>
      </c>
    </row>
    <row r="557" spans="1:12" ht="30">
      <c r="A557" s="30" t="s">
        <v>164</v>
      </c>
      <c r="B557" s="31" t="s">
        <v>511</v>
      </c>
      <c r="C557" s="31" t="s">
        <v>475</v>
      </c>
      <c r="D557" s="31" t="s">
        <v>165</v>
      </c>
      <c r="E557" s="32"/>
      <c r="F557" s="13">
        <f>SUM(F558)</f>
        <v>421.3</v>
      </c>
      <c r="G557" s="13">
        <f t="shared" si="243"/>
        <v>0</v>
      </c>
      <c r="H557" s="13">
        <f t="shared" si="243"/>
        <v>421.3</v>
      </c>
      <c r="I557" s="13">
        <f t="shared" si="243"/>
        <v>0</v>
      </c>
      <c r="J557" s="13">
        <f t="shared" si="243"/>
        <v>499.9</v>
      </c>
      <c r="K557" s="13">
        <f t="shared" si="243"/>
        <v>0</v>
      </c>
      <c r="L557" s="13">
        <f t="shared" si="243"/>
        <v>499.9</v>
      </c>
    </row>
    <row r="558" spans="1:12" ht="30">
      <c r="A558" s="33" t="s">
        <v>166</v>
      </c>
      <c r="B558" s="31" t="s">
        <v>511</v>
      </c>
      <c r="C558" s="31" t="s">
        <v>475</v>
      </c>
      <c r="D558" s="31" t="s">
        <v>165</v>
      </c>
      <c r="E558" s="32">
        <v>200</v>
      </c>
      <c r="F558" s="13">
        <v>421.3</v>
      </c>
      <c r="G558" s="13"/>
      <c r="H558" s="13">
        <f t="shared" si="233"/>
        <v>421.3</v>
      </c>
      <c r="J558" s="13">
        <v>499.9</v>
      </c>
      <c r="L558" s="13">
        <v>499.9</v>
      </c>
    </row>
    <row r="559" spans="1:12" ht="105">
      <c r="A559" s="30" t="s">
        <v>262</v>
      </c>
      <c r="B559" s="31" t="s">
        <v>511</v>
      </c>
      <c r="C559" s="31" t="s">
        <v>475</v>
      </c>
      <c r="D559" s="31" t="s">
        <v>145</v>
      </c>
      <c r="E559" s="32"/>
      <c r="F559" s="13">
        <f>SUM(F560)</f>
        <v>13461.6</v>
      </c>
      <c r="G559" s="13">
        <f t="shared" ref="G559:L562" si="244">SUM(G560)</f>
        <v>0</v>
      </c>
      <c r="H559" s="13">
        <f t="shared" si="244"/>
        <v>13461.6</v>
      </c>
      <c r="I559" s="13">
        <f t="shared" si="244"/>
        <v>0</v>
      </c>
      <c r="J559" s="13">
        <f t="shared" si="244"/>
        <v>13461.6</v>
      </c>
      <c r="K559" s="13">
        <f t="shared" si="244"/>
        <v>0</v>
      </c>
      <c r="L559" s="13">
        <f t="shared" si="244"/>
        <v>13461.6</v>
      </c>
    </row>
    <row r="560" spans="1:12" ht="45">
      <c r="A560" s="33" t="s">
        <v>152</v>
      </c>
      <c r="B560" s="31" t="s">
        <v>511</v>
      </c>
      <c r="C560" s="31" t="s">
        <v>475</v>
      </c>
      <c r="D560" s="31" t="s">
        <v>153</v>
      </c>
      <c r="E560" s="32"/>
      <c r="F560" s="13">
        <f>SUM(F561)</f>
        <v>13461.6</v>
      </c>
      <c r="G560" s="13">
        <f t="shared" si="244"/>
        <v>0</v>
      </c>
      <c r="H560" s="13">
        <f t="shared" si="244"/>
        <v>13461.6</v>
      </c>
      <c r="I560" s="13">
        <f t="shared" si="244"/>
        <v>0</v>
      </c>
      <c r="J560" s="13">
        <f t="shared" si="244"/>
        <v>13461.6</v>
      </c>
      <c r="K560" s="13">
        <f t="shared" si="244"/>
        <v>0</v>
      </c>
      <c r="L560" s="13">
        <f t="shared" si="244"/>
        <v>13461.6</v>
      </c>
    </row>
    <row r="561" spans="1:12" ht="60">
      <c r="A561" s="33" t="s">
        <v>154</v>
      </c>
      <c r="B561" s="31" t="s">
        <v>511</v>
      </c>
      <c r="C561" s="31" t="s">
        <v>475</v>
      </c>
      <c r="D561" s="31" t="s">
        <v>155</v>
      </c>
      <c r="E561" s="32"/>
      <c r="F561" s="13">
        <f>SUM(F562)</f>
        <v>13461.6</v>
      </c>
      <c r="G561" s="13">
        <f t="shared" si="244"/>
        <v>0</v>
      </c>
      <c r="H561" s="13">
        <f t="shared" si="244"/>
        <v>13461.6</v>
      </c>
      <c r="I561" s="13">
        <f t="shared" si="244"/>
        <v>0</v>
      </c>
      <c r="J561" s="13">
        <f t="shared" si="244"/>
        <v>13461.6</v>
      </c>
      <c r="K561" s="13">
        <f t="shared" si="244"/>
        <v>0</v>
      </c>
      <c r="L561" s="13">
        <f t="shared" si="244"/>
        <v>13461.6</v>
      </c>
    </row>
    <row r="562" spans="1:12" ht="90">
      <c r="A562" s="33" t="s">
        <v>429</v>
      </c>
      <c r="B562" s="31" t="s">
        <v>511</v>
      </c>
      <c r="C562" s="31" t="s">
        <v>475</v>
      </c>
      <c r="D562" s="31" t="s">
        <v>430</v>
      </c>
      <c r="E562" s="32"/>
      <c r="F562" s="13">
        <f>SUM(F563)</f>
        <v>13461.6</v>
      </c>
      <c r="G562" s="13">
        <f t="shared" si="244"/>
        <v>0</v>
      </c>
      <c r="H562" s="13">
        <f t="shared" si="244"/>
        <v>13461.6</v>
      </c>
      <c r="I562" s="13">
        <f t="shared" si="244"/>
        <v>0</v>
      </c>
      <c r="J562" s="13">
        <f t="shared" si="244"/>
        <v>13461.6</v>
      </c>
      <c r="K562" s="13">
        <f t="shared" si="244"/>
        <v>0</v>
      </c>
      <c r="L562" s="13">
        <f t="shared" si="244"/>
        <v>13461.6</v>
      </c>
    </row>
    <row r="563" spans="1:12" ht="30">
      <c r="A563" s="33" t="s">
        <v>166</v>
      </c>
      <c r="B563" s="31" t="s">
        <v>511</v>
      </c>
      <c r="C563" s="31" t="s">
        <v>475</v>
      </c>
      <c r="D563" s="31" t="s">
        <v>430</v>
      </c>
      <c r="E563" s="32">
        <v>200</v>
      </c>
      <c r="F563" s="13">
        <v>13461.6</v>
      </c>
      <c r="G563" s="13"/>
      <c r="H563" s="13">
        <f t="shared" si="233"/>
        <v>13461.6</v>
      </c>
      <c r="J563" s="13">
        <v>13461.6</v>
      </c>
      <c r="L563" s="13">
        <v>13461.6</v>
      </c>
    </row>
    <row r="564" spans="1:12">
      <c r="A564" s="30" t="s">
        <v>31</v>
      </c>
      <c r="B564" s="31" t="s">
        <v>511</v>
      </c>
      <c r="C564" s="31" t="s">
        <v>453</v>
      </c>
      <c r="D564" s="31"/>
      <c r="E564" s="32"/>
      <c r="F564" s="13">
        <f>SUM(F565+F575)</f>
        <v>1181.4000000000001</v>
      </c>
      <c r="G564" s="13">
        <f t="shared" ref="G564:L564" si="245">SUM(G565+G575)</f>
        <v>40568.5</v>
      </c>
      <c r="H564" s="13">
        <f t="shared" si="245"/>
        <v>41749.9</v>
      </c>
      <c r="I564" s="13">
        <f t="shared" si="245"/>
        <v>0</v>
      </c>
      <c r="J564" s="13">
        <f t="shared" si="245"/>
        <v>41368.5</v>
      </c>
      <c r="K564" s="13">
        <f t="shared" si="245"/>
        <v>0</v>
      </c>
      <c r="L564" s="13">
        <f t="shared" si="245"/>
        <v>41368.5</v>
      </c>
    </row>
    <row r="565" spans="1:12">
      <c r="A565" s="30" t="s">
        <v>32</v>
      </c>
      <c r="B565" s="31" t="s">
        <v>511</v>
      </c>
      <c r="C565" s="31" t="s">
        <v>454</v>
      </c>
      <c r="D565" s="31"/>
      <c r="E565" s="32"/>
      <c r="F565" s="13">
        <f>SUM(F566)</f>
        <v>1181.4000000000001</v>
      </c>
      <c r="G565" s="13">
        <f t="shared" ref="G565:L565" si="246">SUM(G566)</f>
        <v>0</v>
      </c>
      <c r="H565" s="13">
        <f t="shared" si="246"/>
        <v>1181.4000000000001</v>
      </c>
      <c r="I565" s="13">
        <f t="shared" si="246"/>
        <v>0</v>
      </c>
      <c r="J565" s="13">
        <f t="shared" si="246"/>
        <v>800</v>
      </c>
      <c r="K565" s="13">
        <f t="shared" si="246"/>
        <v>0</v>
      </c>
      <c r="L565" s="13">
        <f t="shared" si="246"/>
        <v>800</v>
      </c>
    </row>
    <row r="566" spans="1:12" ht="60">
      <c r="A566" s="30" t="s">
        <v>158</v>
      </c>
      <c r="B566" s="31" t="s">
        <v>511</v>
      </c>
      <c r="C566" s="31" t="s">
        <v>454</v>
      </c>
      <c r="D566" s="31" t="s">
        <v>159</v>
      </c>
      <c r="E566" s="32"/>
      <c r="F566" s="13">
        <f>SUM(F567+F571)</f>
        <v>1181.4000000000001</v>
      </c>
      <c r="G566" s="13">
        <f t="shared" ref="G566:L566" si="247">SUM(G567+G571)</f>
        <v>0</v>
      </c>
      <c r="H566" s="13">
        <f t="shared" si="247"/>
        <v>1181.4000000000001</v>
      </c>
      <c r="I566" s="13">
        <f t="shared" si="247"/>
        <v>0</v>
      </c>
      <c r="J566" s="13">
        <f t="shared" si="247"/>
        <v>800</v>
      </c>
      <c r="K566" s="13">
        <f t="shared" si="247"/>
        <v>0</v>
      </c>
      <c r="L566" s="13">
        <f t="shared" si="247"/>
        <v>800</v>
      </c>
    </row>
    <row r="567" spans="1:12" ht="45">
      <c r="A567" s="30" t="s">
        <v>431</v>
      </c>
      <c r="B567" s="31" t="s">
        <v>511</v>
      </c>
      <c r="C567" s="31" t="s">
        <v>454</v>
      </c>
      <c r="D567" s="31" t="s">
        <v>432</v>
      </c>
      <c r="E567" s="32"/>
      <c r="F567" s="13">
        <f>SUM(F568)</f>
        <v>241.3</v>
      </c>
      <c r="G567" s="13">
        <f t="shared" ref="G567:L569" si="248">SUM(G568)</f>
        <v>0</v>
      </c>
      <c r="H567" s="13">
        <f t="shared" si="248"/>
        <v>241.3</v>
      </c>
      <c r="I567" s="13">
        <f t="shared" si="248"/>
        <v>0</v>
      </c>
      <c r="J567" s="13">
        <f t="shared" si="248"/>
        <v>300</v>
      </c>
      <c r="K567" s="13">
        <f t="shared" si="248"/>
        <v>0</v>
      </c>
      <c r="L567" s="13">
        <f t="shared" si="248"/>
        <v>300</v>
      </c>
    </row>
    <row r="568" spans="1:12" ht="60">
      <c r="A568" s="30" t="s">
        <v>433</v>
      </c>
      <c r="B568" s="31" t="s">
        <v>511</v>
      </c>
      <c r="C568" s="31" t="s">
        <v>454</v>
      </c>
      <c r="D568" s="31" t="s">
        <v>434</v>
      </c>
      <c r="E568" s="32"/>
      <c r="F568" s="13">
        <f>SUM(F569)</f>
        <v>241.3</v>
      </c>
      <c r="G568" s="13">
        <f t="shared" si="248"/>
        <v>0</v>
      </c>
      <c r="H568" s="13">
        <f t="shared" si="248"/>
        <v>241.3</v>
      </c>
      <c r="I568" s="13">
        <f t="shared" si="248"/>
        <v>0</v>
      </c>
      <c r="J568" s="13">
        <f t="shared" si="248"/>
        <v>300</v>
      </c>
      <c r="K568" s="13">
        <f t="shared" si="248"/>
        <v>0</v>
      </c>
      <c r="L568" s="13">
        <f t="shared" si="248"/>
        <v>300</v>
      </c>
    </row>
    <row r="569" spans="1:12" ht="90">
      <c r="A569" s="30" t="s">
        <v>435</v>
      </c>
      <c r="B569" s="31" t="s">
        <v>511</v>
      </c>
      <c r="C569" s="31" t="s">
        <v>512</v>
      </c>
      <c r="D569" s="31" t="s">
        <v>436</v>
      </c>
      <c r="E569" s="32"/>
      <c r="F569" s="13">
        <f>SUM(F570)</f>
        <v>241.3</v>
      </c>
      <c r="G569" s="13">
        <f t="shared" si="248"/>
        <v>0</v>
      </c>
      <c r="H569" s="13">
        <f t="shared" si="248"/>
        <v>241.3</v>
      </c>
      <c r="I569" s="13">
        <f t="shared" si="248"/>
        <v>0</v>
      </c>
      <c r="J569" s="13">
        <f t="shared" si="248"/>
        <v>300</v>
      </c>
      <c r="K569" s="13">
        <f t="shared" si="248"/>
        <v>0</v>
      </c>
      <c r="L569" s="13">
        <f t="shared" si="248"/>
        <v>300</v>
      </c>
    </row>
    <row r="570" spans="1:12" ht="30">
      <c r="A570" s="33" t="s">
        <v>437</v>
      </c>
      <c r="B570" s="31" t="s">
        <v>511</v>
      </c>
      <c r="C570" s="31" t="s">
        <v>512</v>
      </c>
      <c r="D570" s="31" t="s">
        <v>436</v>
      </c>
      <c r="E570" s="32">
        <v>300</v>
      </c>
      <c r="F570" s="13">
        <v>241.3</v>
      </c>
      <c r="G570" s="13"/>
      <c r="H570" s="13">
        <f t="shared" ref="H570:H574" si="249">SUM(F570:G570)</f>
        <v>241.3</v>
      </c>
      <c r="J570" s="13">
        <v>300</v>
      </c>
      <c r="L570" s="13">
        <v>300</v>
      </c>
    </row>
    <row r="571" spans="1:12" ht="30">
      <c r="A571" s="30" t="s">
        <v>438</v>
      </c>
      <c r="B571" s="31" t="s">
        <v>511</v>
      </c>
      <c r="C571" s="31" t="s">
        <v>454</v>
      </c>
      <c r="D571" s="31" t="s">
        <v>439</v>
      </c>
      <c r="E571" s="32"/>
      <c r="F571" s="13">
        <f>SUM(F572)</f>
        <v>940.1</v>
      </c>
      <c r="G571" s="13">
        <f t="shared" ref="G571:L573" si="250">SUM(G572)</f>
        <v>0</v>
      </c>
      <c r="H571" s="13">
        <f t="shared" si="250"/>
        <v>940.1</v>
      </c>
      <c r="I571" s="13">
        <f t="shared" si="250"/>
        <v>0</v>
      </c>
      <c r="J571" s="13">
        <f t="shared" si="250"/>
        <v>500</v>
      </c>
      <c r="K571" s="13">
        <f t="shared" si="250"/>
        <v>0</v>
      </c>
      <c r="L571" s="13">
        <f t="shared" si="250"/>
        <v>500</v>
      </c>
    </row>
    <row r="572" spans="1:12" ht="45">
      <c r="A572" s="30" t="s">
        <v>440</v>
      </c>
      <c r="B572" s="31" t="s">
        <v>511</v>
      </c>
      <c r="C572" s="31" t="s">
        <v>454</v>
      </c>
      <c r="D572" s="31" t="s">
        <v>441</v>
      </c>
      <c r="E572" s="32"/>
      <c r="F572" s="13">
        <f>SUM(F573)</f>
        <v>940.1</v>
      </c>
      <c r="G572" s="13">
        <f t="shared" si="250"/>
        <v>0</v>
      </c>
      <c r="H572" s="13">
        <f t="shared" si="250"/>
        <v>940.1</v>
      </c>
      <c r="I572" s="13">
        <f t="shared" si="250"/>
        <v>0</v>
      </c>
      <c r="J572" s="13">
        <f t="shared" si="250"/>
        <v>500</v>
      </c>
      <c r="K572" s="13">
        <f t="shared" si="250"/>
        <v>0</v>
      </c>
      <c r="L572" s="13">
        <f t="shared" si="250"/>
        <v>500</v>
      </c>
    </row>
    <row r="573" spans="1:12" ht="45">
      <c r="A573" s="30" t="s">
        <v>442</v>
      </c>
      <c r="B573" s="31" t="s">
        <v>511</v>
      </c>
      <c r="C573" s="31" t="s">
        <v>454</v>
      </c>
      <c r="D573" s="31" t="s">
        <v>443</v>
      </c>
      <c r="E573" s="32"/>
      <c r="F573" s="13">
        <f>SUM(F574)</f>
        <v>940.1</v>
      </c>
      <c r="G573" s="13">
        <f t="shared" si="250"/>
        <v>0</v>
      </c>
      <c r="H573" s="13">
        <f t="shared" si="250"/>
        <v>940.1</v>
      </c>
      <c r="I573" s="13">
        <f t="shared" si="250"/>
        <v>0</v>
      </c>
      <c r="J573" s="13">
        <f t="shared" si="250"/>
        <v>500</v>
      </c>
      <c r="K573" s="13">
        <f t="shared" si="250"/>
        <v>0</v>
      </c>
      <c r="L573" s="13">
        <f t="shared" si="250"/>
        <v>500</v>
      </c>
    </row>
    <row r="574" spans="1:12" ht="30">
      <c r="A574" s="33" t="s">
        <v>437</v>
      </c>
      <c r="B574" s="31" t="s">
        <v>511</v>
      </c>
      <c r="C574" s="31" t="s">
        <v>454</v>
      </c>
      <c r="D574" s="31" t="s">
        <v>443</v>
      </c>
      <c r="E574" s="32">
        <v>300</v>
      </c>
      <c r="F574" s="13">
        <v>940.1</v>
      </c>
      <c r="G574" s="13"/>
      <c r="H574" s="13">
        <f t="shared" si="249"/>
        <v>940.1</v>
      </c>
      <c r="J574" s="13">
        <v>500</v>
      </c>
      <c r="L574" s="13">
        <v>500</v>
      </c>
    </row>
    <row r="575" spans="1:12">
      <c r="A575" s="30" t="s">
        <v>370</v>
      </c>
      <c r="B575" s="31" t="s">
        <v>511</v>
      </c>
      <c r="C575" s="31" t="s">
        <v>505</v>
      </c>
      <c r="D575" s="31"/>
      <c r="E575" s="31"/>
      <c r="F575" s="13">
        <f t="shared" ref="F575:L578" si="251">SUM(F576)</f>
        <v>0</v>
      </c>
      <c r="G575" s="13">
        <f t="shared" si="251"/>
        <v>40568.5</v>
      </c>
      <c r="H575" s="13">
        <f t="shared" si="251"/>
        <v>40568.5</v>
      </c>
      <c r="I575" s="13">
        <f t="shared" si="251"/>
        <v>0</v>
      </c>
      <c r="J575" s="13">
        <f t="shared" si="251"/>
        <v>40568.5</v>
      </c>
      <c r="K575" s="13">
        <f t="shared" si="251"/>
        <v>0</v>
      </c>
      <c r="L575" s="13">
        <f t="shared" si="251"/>
        <v>40568.5</v>
      </c>
    </row>
    <row r="576" spans="1:12">
      <c r="A576" s="17" t="s">
        <v>12</v>
      </c>
      <c r="B576" s="31" t="s">
        <v>511</v>
      </c>
      <c r="C576" s="31" t="s">
        <v>505</v>
      </c>
      <c r="D576" s="22" t="s">
        <v>13</v>
      </c>
      <c r="E576" s="31"/>
      <c r="F576" s="13">
        <f t="shared" si="251"/>
        <v>0</v>
      </c>
      <c r="G576" s="13">
        <f t="shared" si="251"/>
        <v>40568.5</v>
      </c>
      <c r="H576" s="13">
        <f t="shared" si="251"/>
        <v>40568.5</v>
      </c>
      <c r="I576" s="13">
        <f t="shared" si="251"/>
        <v>0</v>
      </c>
      <c r="J576" s="13">
        <f t="shared" si="251"/>
        <v>40568.5</v>
      </c>
      <c r="K576" s="13">
        <f t="shared" si="251"/>
        <v>0</v>
      </c>
      <c r="L576" s="13">
        <f t="shared" si="251"/>
        <v>40568.5</v>
      </c>
    </row>
    <row r="577" spans="1:12" ht="30">
      <c r="A577" s="23" t="s">
        <v>42</v>
      </c>
      <c r="B577" s="31" t="s">
        <v>511</v>
      </c>
      <c r="C577" s="31" t="s">
        <v>505</v>
      </c>
      <c r="D577" s="22" t="s">
        <v>43</v>
      </c>
      <c r="E577" s="31"/>
      <c r="F577" s="13">
        <f t="shared" si="251"/>
        <v>0</v>
      </c>
      <c r="G577" s="13">
        <f t="shared" si="251"/>
        <v>40568.5</v>
      </c>
      <c r="H577" s="13">
        <f t="shared" si="251"/>
        <v>40568.5</v>
      </c>
      <c r="I577" s="13">
        <f t="shared" si="251"/>
        <v>0</v>
      </c>
      <c r="J577" s="13">
        <f t="shared" si="251"/>
        <v>40568.5</v>
      </c>
      <c r="K577" s="13">
        <f t="shared" si="251"/>
        <v>0</v>
      </c>
      <c r="L577" s="13">
        <f t="shared" si="251"/>
        <v>40568.5</v>
      </c>
    </row>
    <row r="578" spans="1:12" ht="210">
      <c r="A578" s="34" t="s">
        <v>444</v>
      </c>
      <c r="B578" s="31" t="s">
        <v>511</v>
      </c>
      <c r="C578" s="31" t="s">
        <v>505</v>
      </c>
      <c r="D578" s="22" t="s">
        <v>445</v>
      </c>
      <c r="E578" s="31"/>
      <c r="F578" s="13">
        <f t="shared" si="251"/>
        <v>0</v>
      </c>
      <c r="G578" s="13">
        <f t="shared" si="251"/>
        <v>40568.5</v>
      </c>
      <c r="H578" s="13">
        <f t="shared" si="251"/>
        <v>40568.5</v>
      </c>
      <c r="I578" s="13">
        <f t="shared" si="251"/>
        <v>0</v>
      </c>
      <c r="J578" s="13">
        <f t="shared" si="251"/>
        <v>40568.5</v>
      </c>
      <c r="K578" s="13">
        <f t="shared" si="251"/>
        <v>0</v>
      </c>
      <c r="L578" s="13">
        <f t="shared" si="251"/>
        <v>40568.5</v>
      </c>
    </row>
    <row r="579" spans="1:12" ht="60">
      <c r="A579" s="33" t="s">
        <v>57</v>
      </c>
      <c r="B579" s="31" t="s">
        <v>511</v>
      </c>
      <c r="C579" s="31" t="s">
        <v>505</v>
      </c>
      <c r="D579" s="22" t="s">
        <v>445</v>
      </c>
      <c r="E579" s="31" t="s">
        <v>513</v>
      </c>
      <c r="F579" s="13"/>
      <c r="G579" s="13">
        <v>40568.5</v>
      </c>
      <c r="H579" s="13">
        <f>SUM(F579:G579)</f>
        <v>40568.5</v>
      </c>
      <c r="J579" s="13">
        <v>40568.5</v>
      </c>
      <c r="L579" s="13">
        <v>40568.5</v>
      </c>
    </row>
    <row r="580" spans="1:12">
      <c r="A580" s="34" t="s">
        <v>221</v>
      </c>
      <c r="B580" s="31" t="s">
        <v>511</v>
      </c>
      <c r="C580" s="31" t="s">
        <v>486</v>
      </c>
      <c r="D580" s="31"/>
      <c r="E580" s="32"/>
      <c r="F580" s="13">
        <f>SUM(F581)</f>
        <v>559.20000000000005</v>
      </c>
      <c r="G580" s="13">
        <f t="shared" ref="G580:L584" si="252">SUM(G581)</f>
        <v>0</v>
      </c>
      <c r="H580" s="13">
        <f t="shared" si="252"/>
        <v>559.20000000000005</v>
      </c>
      <c r="I580" s="13">
        <f t="shared" si="252"/>
        <v>0</v>
      </c>
      <c r="J580" s="13">
        <f t="shared" si="252"/>
        <v>559.20000000000005</v>
      </c>
      <c r="K580" s="13">
        <f t="shared" si="252"/>
        <v>0</v>
      </c>
      <c r="L580" s="13">
        <f t="shared" si="252"/>
        <v>559.20000000000005</v>
      </c>
    </row>
    <row r="581" spans="1:12">
      <c r="A581" s="30" t="s">
        <v>226</v>
      </c>
      <c r="B581" s="31" t="s">
        <v>511</v>
      </c>
      <c r="C581" s="31" t="s">
        <v>488</v>
      </c>
      <c r="D581" s="31"/>
      <c r="E581" s="32"/>
      <c r="F581" s="13">
        <f>SUM(F582)</f>
        <v>559.20000000000005</v>
      </c>
      <c r="G581" s="13">
        <f t="shared" si="252"/>
        <v>0</v>
      </c>
      <c r="H581" s="13">
        <f t="shared" si="252"/>
        <v>559.20000000000005</v>
      </c>
      <c r="I581" s="13">
        <f t="shared" si="252"/>
        <v>0</v>
      </c>
      <c r="J581" s="13">
        <f t="shared" si="252"/>
        <v>559.20000000000005</v>
      </c>
      <c r="K581" s="13">
        <f t="shared" si="252"/>
        <v>0</v>
      </c>
      <c r="L581" s="13">
        <f t="shared" si="252"/>
        <v>559.20000000000005</v>
      </c>
    </row>
    <row r="582" spans="1:12" ht="45">
      <c r="A582" s="34" t="s">
        <v>60</v>
      </c>
      <c r="B582" s="31" t="s">
        <v>511</v>
      </c>
      <c r="C582" s="31" t="s">
        <v>488</v>
      </c>
      <c r="D582" s="31" t="s">
        <v>61</v>
      </c>
      <c r="E582" s="32"/>
      <c r="F582" s="13">
        <f>SUM(F583)</f>
        <v>559.20000000000005</v>
      </c>
      <c r="G582" s="13">
        <f t="shared" si="252"/>
        <v>0</v>
      </c>
      <c r="H582" s="13">
        <f t="shared" si="252"/>
        <v>559.20000000000005</v>
      </c>
      <c r="I582" s="13">
        <f t="shared" si="252"/>
        <v>0</v>
      </c>
      <c r="J582" s="13">
        <f t="shared" si="252"/>
        <v>559.20000000000005</v>
      </c>
      <c r="K582" s="13">
        <f t="shared" si="252"/>
        <v>0</v>
      </c>
      <c r="L582" s="13">
        <f t="shared" si="252"/>
        <v>559.20000000000005</v>
      </c>
    </row>
    <row r="583" spans="1:12" ht="45">
      <c r="A583" s="34" t="s">
        <v>223</v>
      </c>
      <c r="B583" s="31" t="s">
        <v>511</v>
      </c>
      <c r="C583" s="31" t="s">
        <v>488</v>
      </c>
      <c r="D583" s="31" t="s">
        <v>224</v>
      </c>
      <c r="E583" s="32"/>
      <c r="F583" s="13">
        <f>SUM(F584)</f>
        <v>559.20000000000005</v>
      </c>
      <c r="G583" s="13">
        <f t="shared" si="252"/>
        <v>0</v>
      </c>
      <c r="H583" s="13">
        <f t="shared" si="252"/>
        <v>559.20000000000005</v>
      </c>
      <c r="I583" s="13">
        <f t="shared" si="252"/>
        <v>0</v>
      </c>
      <c r="J583" s="13">
        <f t="shared" si="252"/>
        <v>559.20000000000005</v>
      </c>
      <c r="K583" s="13">
        <f t="shared" si="252"/>
        <v>0</v>
      </c>
      <c r="L583" s="13">
        <f t="shared" si="252"/>
        <v>559.20000000000005</v>
      </c>
    </row>
    <row r="584" spans="1:12" ht="105">
      <c r="A584" s="17" t="s">
        <v>227</v>
      </c>
      <c r="B584" s="31" t="s">
        <v>511</v>
      </c>
      <c r="C584" s="31" t="s">
        <v>488</v>
      </c>
      <c r="D584" s="31" t="s">
        <v>228</v>
      </c>
      <c r="E584" s="32"/>
      <c r="F584" s="13">
        <f>SUM(F585)</f>
        <v>559.20000000000005</v>
      </c>
      <c r="G584" s="13">
        <f t="shared" si="252"/>
        <v>0</v>
      </c>
      <c r="H584" s="13">
        <f t="shared" si="252"/>
        <v>559.20000000000005</v>
      </c>
      <c r="I584" s="13">
        <f t="shared" si="252"/>
        <v>0</v>
      </c>
      <c r="J584" s="13">
        <f t="shared" si="252"/>
        <v>559.20000000000005</v>
      </c>
      <c r="K584" s="13">
        <f t="shared" si="252"/>
        <v>0</v>
      </c>
      <c r="L584" s="13">
        <f t="shared" si="252"/>
        <v>559.20000000000005</v>
      </c>
    </row>
    <row r="585" spans="1:12">
      <c r="A585" s="23" t="s">
        <v>24</v>
      </c>
      <c r="B585" s="31" t="s">
        <v>511</v>
      </c>
      <c r="C585" s="31" t="s">
        <v>488</v>
      </c>
      <c r="D585" s="31" t="s">
        <v>228</v>
      </c>
      <c r="E585" s="32">
        <v>800</v>
      </c>
      <c r="F585" s="13">
        <v>559.20000000000005</v>
      </c>
      <c r="G585" s="13"/>
      <c r="H585" s="13">
        <f t="shared" ref="H585" si="253">SUM(F585:G585)</f>
        <v>559.20000000000005</v>
      </c>
      <c r="J585" s="13">
        <v>559.20000000000005</v>
      </c>
      <c r="L585" s="13">
        <v>559.20000000000005</v>
      </c>
    </row>
    <row r="586" spans="1:12">
      <c r="A586" s="23"/>
      <c r="B586" s="22"/>
      <c r="C586" s="10"/>
      <c r="D586" s="22"/>
      <c r="E586" s="9"/>
      <c r="G586" s="13"/>
      <c r="H586" s="13"/>
    </row>
    <row r="587" spans="1:12" ht="29.25">
      <c r="A587" s="20" t="s">
        <v>446</v>
      </c>
      <c r="B587" s="21" t="s">
        <v>514</v>
      </c>
      <c r="C587" s="10" t="s">
        <v>456</v>
      </c>
      <c r="D587" s="21"/>
      <c r="E587" s="9"/>
      <c r="F587" s="77">
        <f>SUM(F588)</f>
        <v>14014.3</v>
      </c>
      <c r="G587" s="13"/>
      <c r="H587" s="77">
        <f>SUM(F587:G587)</f>
        <v>14014.3</v>
      </c>
      <c r="J587" s="77">
        <f>SUM(H587:I587)</f>
        <v>14014.3</v>
      </c>
      <c r="K587" s="77"/>
      <c r="L587" s="77">
        <f>SUM(J587:K587)</f>
        <v>14014.3</v>
      </c>
    </row>
    <row r="588" spans="1:12">
      <c r="A588" s="17" t="s">
        <v>10</v>
      </c>
      <c r="B588" s="22" t="s">
        <v>514</v>
      </c>
      <c r="C588" s="10" t="s">
        <v>450</v>
      </c>
      <c r="D588" s="22"/>
      <c r="E588" s="9"/>
      <c r="F588" s="13">
        <f>SUM(F589+F595)</f>
        <v>14014.3</v>
      </c>
      <c r="G588" s="13"/>
      <c r="H588" s="13">
        <f t="shared" ref="H588:H598" si="254">SUM(F588:G588)</f>
        <v>14014.3</v>
      </c>
      <c r="J588" s="13">
        <f t="shared" ref="J588:J598" si="255">SUM(H588:I588)</f>
        <v>14014.3</v>
      </c>
      <c r="L588" s="13">
        <f t="shared" ref="L588:L598" si="256">SUM(J588:K588)</f>
        <v>14014.3</v>
      </c>
    </row>
    <row r="589" spans="1:12" ht="60">
      <c r="A589" s="17" t="s">
        <v>447</v>
      </c>
      <c r="B589" s="22" t="s">
        <v>514</v>
      </c>
      <c r="C589" s="10" t="s">
        <v>492</v>
      </c>
      <c r="D589" s="22"/>
      <c r="E589" s="9"/>
      <c r="F589" s="13">
        <f>SUM(F590)</f>
        <v>13983.3</v>
      </c>
      <c r="G589" s="13"/>
      <c r="H589" s="13">
        <f t="shared" si="254"/>
        <v>13983.3</v>
      </c>
      <c r="J589" s="13">
        <f t="shared" si="255"/>
        <v>13983.3</v>
      </c>
      <c r="L589" s="13">
        <f t="shared" si="256"/>
        <v>13983.3</v>
      </c>
    </row>
    <row r="590" spans="1:12">
      <c r="A590" s="17" t="s">
        <v>12</v>
      </c>
      <c r="B590" s="22" t="s">
        <v>514</v>
      </c>
      <c r="C590" s="10" t="s">
        <v>492</v>
      </c>
      <c r="D590" s="22" t="s">
        <v>13</v>
      </c>
      <c r="E590" s="9"/>
      <c r="F590" s="13">
        <f>SUM(F591)</f>
        <v>13983.3</v>
      </c>
      <c r="G590" s="13"/>
      <c r="H590" s="13">
        <f t="shared" si="254"/>
        <v>13983.3</v>
      </c>
      <c r="J590" s="13">
        <f t="shared" si="255"/>
        <v>13983.3</v>
      </c>
      <c r="L590" s="13">
        <f t="shared" si="256"/>
        <v>13983.3</v>
      </c>
    </row>
    <row r="591" spans="1:12" ht="60">
      <c r="A591" s="25" t="s">
        <v>40</v>
      </c>
      <c r="B591" s="22" t="s">
        <v>514</v>
      </c>
      <c r="C591" s="10" t="s">
        <v>492</v>
      </c>
      <c r="D591" s="22" t="s">
        <v>41</v>
      </c>
      <c r="E591" s="9"/>
      <c r="F591" s="13">
        <f>SUM(F592:F594)</f>
        <v>13983.3</v>
      </c>
      <c r="G591" s="13"/>
      <c r="H591" s="13">
        <f t="shared" si="254"/>
        <v>13983.3</v>
      </c>
      <c r="J591" s="13">
        <f t="shared" si="255"/>
        <v>13983.3</v>
      </c>
      <c r="L591" s="13">
        <f t="shared" si="256"/>
        <v>13983.3</v>
      </c>
    </row>
    <row r="592" spans="1:12" ht="90">
      <c r="A592" s="17" t="s">
        <v>16</v>
      </c>
      <c r="B592" s="22" t="s">
        <v>514</v>
      </c>
      <c r="C592" s="10" t="s">
        <v>492</v>
      </c>
      <c r="D592" s="22" t="s">
        <v>41</v>
      </c>
      <c r="E592" s="9">
        <v>100</v>
      </c>
      <c r="F592" s="13">
        <v>12358.3</v>
      </c>
      <c r="G592" s="61"/>
      <c r="H592" s="13">
        <f t="shared" si="254"/>
        <v>12358.3</v>
      </c>
      <c r="J592" s="13">
        <f t="shared" si="255"/>
        <v>12358.3</v>
      </c>
      <c r="L592" s="13">
        <f t="shared" si="256"/>
        <v>12358.3</v>
      </c>
    </row>
    <row r="593" spans="1:22" ht="45">
      <c r="A593" s="17" t="s">
        <v>23</v>
      </c>
      <c r="B593" s="22" t="s">
        <v>514</v>
      </c>
      <c r="C593" s="10" t="s">
        <v>492</v>
      </c>
      <c r="D593" s="22" t="s">
        <v>41</v>
      </c>
      <c r="E593" s="9">
        <v>200</v>
      </c>
      <c r="F593" s="13">
        <v>1615</v>
      </c>
      <c r="G593" s="13"/>
      <c r="H593" s="13">
        <f t="shared" si="254"/>
        <v>1615</v>
      </c>
      <c r="J593" s="13">
        <f t="shared" si="255"/>
        <v>1615</v>
      </c>
      <c r="L593" s="13">
        <f t="shared" si="256"/>
        <v>1615</v>
      </c>
    </row>
    <row r="594" spans="1:22">
      <c r="A594" s="23" t="s">
        <v>24</v>
      </c>
      <c r="B594" s="22" t="s">
        <v>514</v>
      </c>
      <c r="C594" s="10" t="s">
        <v>492</v>
      </c>
      <c r="D594" s="22" t="s">
        <v>41</v>
      </c>
      <c r="E594" s="9">
        <v>800</v>
      </c>
      <c r="F594" s="13">
        <v>10</v>
      </c>
      <c r="G594" s="13"/>
      <c r="H594" s="13">
        <f t="shared" si="254"/>
        <v>10</v>
      </c>
      <c r="J594" s="13">
        <f t="shared" si="255"/>
        <v>10</v>
      </c>
      <c r="L594" s="13">
        <f t="shared" si="256"/>
        <v>10</v>
      </c>
    </row>
    <row r="595" spans="1:22">
      <c r="A595" s="17" t="s">
        <v>27</v>
      </c>
      <c r="B595" s="22" t="s">
        <v>514</v>
      </c>
      <c r="C595" s="10" t="s">
        <v>452</v>
      </c>
      <c r="D595" s="22"/>
      <c r="E595" s="9"/>
      <c r="F595" s="13">
        <v>31</v>
      </c>
      <c r="G595" s="13"/>
      <c r="H595" s="13">
        <f t="shared" si="254"/>
        <v>31</v>
      </c>
      <c r="J595" s="13">
        <f t="shared" si="255"/>
        <v>31</v>
      </c>
      <c r="L595" s="13">
        <f t="shared" si="256"/>
        <v>31</v>
      </c>
    </row>
    <row r="596" spans="1:22">
      <c r="A596" s="17" t="s">
        <v>12</v>
      </c>
      <c r="B596" s="22" t="s">
        <v>514</v>
      </c>
      <c r="C596" s="10" t="s">
        <v>452</v>
      </c>
      <c r="D596" s="22" t="s">
        <v>13</v>
      </c>
      <c r="E596" s="9"/>
      <c r="F596" s="13">
        <v>31</v>
      </c>
      <c r="G596" s="13"/>
      <c r="H596" s="13">
        <f t="shared" si="254"/>
        <v>31</v>
      </c>
      <c r="J596" s="13">
        <f t="shared" si="255"/>
        <v>31</v>
      </c>
      <c r="L596" s="13">
        <f t="shared" si="256"/>
        <v>31</v>
      </c>
    </row>
    <row r="597" spans="1:22" ht="45">
      <c r="A597" s="25" t="s">
        <v>50</v>
      </c>
      <c r="B597" s="22" t="s">
        <v>514</v>
      </c>
      <c r="C597" s="10" t="s">
        <v>452</v>
      </c>
      <c r="D597" s="22" t="s">
        <v>240</v>
      </c>
      <c r="E597" s="9"/>
      <c r="F597" s="13">
        <v>31</v>
      </c>
      <c r="G597" s="13"/>
      <c r="H597" s="13">
        <f t="shared" si="254"/>
        <v>31</v>
      </c>
      <c r="J597" s="13">
        <f t="shared" si="255"/>
        <v>31</v>
      </c>
      <c r="L597" s="13">
        <f t="shared" si="256"/>
        <v>31</v>
      </c>
    </row>
    <row r="598" spans="1:22" ht="45">
      <c r="A598" s="17" t="s">
        <v>66</v>
      </c>
      <c r="B598" s="22" t="s">
        <v>514</v>
      </c>
      <c r="C598" s="10" t="s">
        <v>452</v>
      </c>
      <c r="D598" s="22" t="s">
        <v>240</v>
      </c>
      <c r="E598" s="9">
        <v>600</v>
      </c>
      <c r="F598" s="13">
        <v>31</v>
      </c>
      <c r="G598" s="13"/>
      <c r="H598" s="13">
        <f t="shared" si="254"/>
        <v>31</v>
      </c>
      <c r="J598" s="13">
        <f t="shared" si="255"/>
        <v>31</v>
      </c>
      <c r="L598" s="13">
        <f t="shared" si="256"/>
        <v>31</v>
      </c>
    </row>
    <row r="599" spans="1:22">
      <c r="A599" s="23"/>
      <c r="B599" s="22"/>
      <c r="C599" s="10"/>
      <c r="D599" s="22"/>
      <c r="E599" s="22"/>
      <c r="G599" s="13"/>
      <c r="H599" s="13"/>
    </row>
    <row r="600" spans="1:22">
      <c r="A600" s="23"/>
      <c r="B600" s="22"/>
      <c r="C600" s="10"/>
      <c r="D600" s="22"/>
      <c r="E600" s="22"/>
      <c r="G600" s="13"/>
      <c r="H600" s="13"/>
    </row>
    <row r="601" spans="1:22">
      <c r="A601" s="71" t="s">
        <v>557</v>
      </c>
      <c r="B601" s="22"/>
      <c r="C601" s="10"/>
      <c r="D601" s="22"/>
      <c r="E601" s="22"/>
      <c r="G601" s="13"/>
      <c r="H601" s="13"/>
      <c r="J601" s="77">
        <v>218751.9</v>
      </c>
      <c r="K601" s="77"/>
      <c r="L601" s="77">
        <v>355843.9</v>
      </c>
    </row>
    <row r="602" spans="1:22">
      <c r="A602" s="17"/>
      <c r="B602" s="21"/>
      <c r="C602" s="10"/>
      <c r="D602" s="21"/>
      <c r="E602" s="9"/>
      <c r="G602" s="13"/>
      <c r="H602" s="13"/>
    </row>
    <row r="603" spans="1:22">
      <c r="A603" s="17"/>
      <c r="B603" s="21"/>
      <c r="C603" s="10"/>
      <c r="D603" s="21"/>
      <c r="E603" s="9"/>
    </row>
    <row r="604" spans="1:22">
      <c r="A604" s="20" t="s">
        <v>448</v>
      </c>
      <c r="B604" s="9"/>
      <c r="C604" s="10"/>
      <c r="D604" s="9"/>
      <c r="E604" s="9"/>
      <c r="F604" s="77">
        <f>SUM(F10+++F36+++F260+F277++F355++F392++F489++F528+F587+F601)</f>
        <v>2783277.0999999996</v>
      </c>
      <c r="G604" s="77">
        <f t="shared" ref="G604:L604" si="257">SUM(G10+++G36+++G260+G277++G355++G392++G489++G528+G587+G601)</f>
        <v>1193359</v>
      </c>
      <c r="H604" s="77">
        <f t="shared" si="257"/>
        <v>3976636.1000000006</v>
      </c>
      <c r="I604" s="77">
        <f t="shared" si="257"/>
        <v>-59552.899999999994</v>
      </c>
      <c r="J604" s="77">
        <f t="shared" si="257"/>
        <v>4013269.7999999993</v>
      </c>
      <c r="K604" s="77">
        <f t="shared" si="257"/>
        <v>6745.8</v>
      </c>
      <c r="L604" s="77">
        <f t="shared" si="257"/>
        <v>4173832.3999999994</v>
      </c>
      <c r="P604" s="84">
        <f>SUM(H72++H86+H92+H104+++H125+H131+H140+++H164+++H174++H190+H198++H224++H229+++H245++H250+H284++H292+H303+H308+H322+++H328+H341+H347+H363++H395++H407++H430++H440+H453+H472++++H492++++H499++H509+++H536+++H540+H550++++H566+H582)</f>
        <v>3245067</v>
      </c>
      <c r="Q604" s="84"/>
      <c r="R604" s="84">
        <f t="shared" ref="R604:U604" si="258">SUM(J72++J86+J92+J104+++J125+J131+J140+++J164+++J174++J190+J198++J224++J229+++J245++J250+J284++J292+J303+J308+J322+++J328+J341+J347+J363++J395++J407++J430++J440+J453+J472++++J492++++J499++J509+++J536+++J540+J550++++J566+J582)</f>
        <v>3138572.8</v>
      </c>
      <c r="S604" s="84"/>
      <c r="T604" s="84">
        <f t="shared" si="258"/>
        <v>3193404.3</v>
      </c>
      <c r="U604" s="84">
        <f t="shared" si="258"/>
        <v>0</v>
      </c>
      <c r="V604" s="84">
        <f>SUM(N72++N86+N92+N104+++N125+N131+N140+++N164+++N174++N190+N198++N224++N229+++N245++N250)</f>
        <v>0</v>
      </c>
    </row>
    <row r="605" spans="1:22">
      <c r="A605" s="23"/>
      <c r="B605" s="9"/>
      <c r="C605" s="10"/>
      <c r="D605" s="9"/>
      <c r="E605" s="9"/>
      <c r="G605" s="13"/>
      <c r="H605" s="13"/>
    </row>
    <row r="606" spans="1:22">
      <c r="A606" s="23"/>
      <c r="B606" s="9"/>
      <c r="C606" s="10"/>
      <c r="D606" s="9"/>
      <c r="E606" s="9"/>
      <c r="G606" s="13"/>
      <c r="H606" s="13"/>
    </row>
    <row r="607" spans="1:22">
      <c r="A607" s="49"/>
      <c r="G607" s="13"/>
      <c r="H607" s="13"/>
    </row>
    <row r="608" spans="1:22">
      <c r="A608" s="49"/>
      <c r="G608" s="13"/>
      <c r="H608" s="13"/>
    </row>
    <row r="609" spans="1:8">
      <c r="A609" s="49"/>
      <c r="G609" s="13"/>
      <c r="H609" s="13"/>
    </row>
    <row r="610" spans="1:8">
      <c r="A610" s="49"/>
      <c r="G610" s="13"/>
      <c r="H610" s="13"/>
    </row>
    <row r="611" spans="1:8">
      <c r="A611" s="49"/>
      <c r="G611" s="13"/>
      <c r="H611" s="13"/>
    </row>
    <row r="612" spans="1:8">
      <c r="A612" s="49"/>
      <c r="G612" s="13"/>
      <c r="H612" s="13"/>
    </row>
    <row r="613" spans="1:8">
      <c r="A613" s="49"/>
      <c r="G613" s="13"/>
      <c r="H613" s="13"/>
    </row>
    <row r="614" spans="1:8">
      <c r="A614" s="49"/>
      <c r="G614" s="13"/>
      <c r="H614" s="13"/>
    </row>
    <row r="615" spans="1:8">
      <c r="A615" s="49"/>
      <c r="G615" s="13"/>
      <c r="H615" s="13"/>
    </row>
    <row r="616" spans="1:8">
      <c r="A616" s="49"/>
      <c r="G616" s="13"/>
      <c r="H616" s="13"/>
    </row>
    <row r="617" spans="1:8">
      <c r="A617" s="49"/>
      <c r="G617" s="13"/>
      <c r="H617" s="13"/>
    </row>
    <row r="618" spans="1:8">
      <c r="A618" s="49"/>
      <c r="G618" s="13"/>
      <c r="H618" s="13"/>
    </row>
    <row r="619" spans="1:8">
      <c r="A619" s="49"/>
      <c r="G619" s="13"/>
      <c r="H619" s="13"/>
    </row>
    <row r="620" spans="1:8">
      <c r="A620" s="49"/>
      <c r="G620" s="13"/>
      <c r="H620" s="13"/>
    </row>
    <row r="621" spans="1:8">
      <c r="A621" s="49"/>
      <c r="G621" s="13"/>
      <c r="H621" s="13"/>
    </row>
    <row r="622" spans="1:8">
      <c r="A622" s="49"/>
      <c r="G622" s="13"/>
      <c r="H622" s="13"/>
    </row>
    <row r="623" spans="1:8">
      <c r="A623" s="49"/>
      <c r="G623" s="13"/>
      <c r="H623" s="13"/>
    </row>
    <row r="624" spans="1:8">
      <c r="A624" s="49"/>
      <c r="G624" s="13"/>
      <c r="H624" s="13"/>
    </row>
    <row r="625" spans="1:8">
      <c r="A625" s="49"/>
      <c r="G625" s="13"/>
      <c r="H625" s="13"/>
    </row>
    <row r="626" spans="1:8">
      <c r="A626" s="49"/>
      <c r="G626" s="13"/>
      <c r="H626" s="13"/>
    </row>
    <row r="627" spans="1:8">
      <c r="A627" s="49"/>
      <c r="G627" s="13"/>
      <c r="H627" s="13"/>
    </row>
    <row r="628" spans="1:8">
      <c r="A628" s="49"/>
      <c r="G628" s="13"/>
      <c r="H628" s="13"/>
    </row>
    <row r="629" spans="1:8">
      <c r="A629" s="49"/>
      <c r="G629" s="13"/>
      <c r="H629" s="13"/>
    </row>
    <row r="630" spans="1:8">
      <c r="A630" s="49"/>
      <c r="G630" s="13"/>
      <c r="H630" s="13"/>
    </row>
    <row r="631" spans="1:8">
      <c r="A631" s="49"/>
      <c r="G631" s="13"/>
      <c r="H631" s="13"/>
    </row>
    <row r="632" spans="1:8">
      <c r="A632" s="49"/>
      <c r="G632" s="13"/>
      <c r="H632" s="13"/>
    </row>
    <row r="633" spans="1:8">
      <c r="A633" s="49"/>
      <c r="G633" s="13"/>
      <c r="H633" s="13"/>
    </row>
    <row r="634" spans="1:8">
      <c r="A634" s="49"/>
      <c r="G634" s="13"/>
      <c r="H634" s="13"/>
    </row>
    <row r="635" spans="1:8">
      <c r="A635" s="49"/>
      <c r="G635" s="13"/>
      <c r="H635" s="13"/>
    </row>
    <row r="636" spans="1:8">
      <c r="A636" s="49"/>
      <c r="G636" s="13"/>
      <c r="H636" s="13"/>
    </row>
    <row r="637" spans="1:8">
      <c r="A637" s="49"/>
      <c r="G637" s="13"/>
      <c r="H637" s="13"/>
    </row>
    <row r="638" spans="1:8">
      <c r="A638" s="49"/>
      <c r="G638" s="13"/>
      <c r="H638" s="13"/>
    </row>
    <row r="639" spans="1:8">
      <c r="A639" s="49"/>
      <c r="G639" s="13"/>
      <c r="H639" s="13"/>
    </row>
    <row r="640" spans="1:8">
      <c r="A640" s="49"/>
      <c r="G640" s="13"/>
      <c r="H640" s="13"/>
    </row>
    <row r="641" spans="1:8">
      <c r="A641" s="49"/>
      <c r="G641" s="13"/>
      <c r="H641" s="13"/>
    </row>
    <row r="642" spans="1:8">
      <c r="A642" s="49"/>
      <c r="G642" s="13"/>
      <c r="H642" s="13"/>
    </row>
    <row r="643" spans="1:8">
      <c r="A643" s="49"/>
      <c r="G643" s="13"/>
      <c r="H643" s="13"/>
    </row>
    <row r="644" spans="1:8">
      <c r="A644" s="49"/>
      <c r="G644" s="13"/>
      <c r="H644" s="13"/>
    </row>
    <row r="645" spans="1:8">
      <c r="A645" s="49"/>
      <c r="G645" s="13"/>
      <c r="H645" s="13"/>
    </row>
    <row r="646" spans="1:8">
      <c r="A646" s="49"/>
      <c r="G646" s="13"/>
      <c r="H646" s="13"/>
    </row>
    <row r="647" spans="1:8">
      <c r="A647" s="49"/>
      <c r="G647" s="13"/>
      <c r="H647" s="13"/>
    </row>
    <row r="648" spans="1:8">
      <c r="A648" s="49"/>
      <c r="G648" s="13"/>
      <c r="H648" s="13"/>
    </row>
    <row r="649" spans="1:8">
      <c r="A649" s="49"/>
      <c r="G649" s="13"/>
      <c r="H649" s="13"/>
    </row>
    <row r="650" spans="1:8">
      <c r="A650" s="49"/>
      <c r="G650" s="13"/>
      <c r="H650" s="13"/>
    </row>
    <row r="651" spans="1:8">
      <c r="A651" s="49"/>
      <c r="G651" s="13"/>
      <c r="H651" s="13"/>
    </row>
    <row r="652" spans="1:8">
      <c r="A652" s="49"/>
      <c r="G652" s="13"/>
      <c r="H652" s="13"/>
    </row>
    <row r="653" spans="1:8">
      <c r="A653" s="49"/>
      <c r="G653" s="13"/>
      <c r="H653" s="13"/>
    </row>
    <row r="654" spans="1:8">
      <c r="A654" s="49"/>
      <c r="G654" s="13"/>
      <c r="H654" s="13"/>
    </row>
    <row r="655" spans="1:8">
      <c r="A655" s="49"/>
      <c r="G655" s="13"/>
      <c r="H655" s="13"/>
    </row>
    <row r="656" spans="1:8">
      <c r="A656" s="49"/>
      <c r="G656" s="13"/>
      <c r="H656" s="13"/>
    </row>
    <row r="657" spans="1:8">
      <c r="A657" s="49"/>
      <c r="G657" s="13"/>
      <c r="H657" s="13"/>
    </row>
    <row r="658" spans="1:8">
      <c r="A658" s="49"/>
      <c r="G658" s="13"/>
      <c r="H658" s="13"/>
    </row>
    <row r="659" spans="1:8">
      <c r="A659" s="49"/>
      <c r="G659" s="13"/>
      <c r="H659" s="13"/>
    </row>
    <row r="660" spans="1:8">
      <c r="A660" s="49"/>
      <c r="G660" s="13"/>
      <c r="H660" s="13"/>
    </row>
    <row r="661" spans="1:8">
      <c r="A661" s="49"/>
      <c r="G661" s="13"/>
      <c r="H661" s="13"/>
    </row>
    <row r="662" spans="1:8">
      <c r="A662" s="49"/>
      <c r="G662" s="13"/>
      <c r="H662" s="13"/>
    </row>
    <row r="663" spans="1:8">
      <c r="A663" s="49"/>
      <c r="G663" s="13"/>
      <c r="H663" s="13"/>
    </row>
    <row r="664" spans="1:8">
      <c r="A664" s="49"/>
      <c r="G664" s="13"/>
      <c r="H664" s="13"/>
    </row>
    <row r="665" spans="1:8">
      <c r="A665" s="49"/>
      <c r="G665" s="13"/>
      <c r="H665" s="13"/>
    </row>
    <row r="666" spans="1:8">
      <c r="A666" s="49"/>
      <c r="G666" s="13"/>
      <c r="H666" s="13"/>
    </row>
    <row r="667" spans="1:8">
      <c r="A667" s="49"/>
      <c r="G667" s="13"/>
      <c r="H667" s="13"/>
    </row>
    <row r="668" spans="1:8">
      <c r="A668" s="49"/>
      <c r="G668" s="13"/>
      <c r="H668" s="13"/>
    </row>
    <row r="669" spans="1:8">
      <c r="A669" s="49"/>
      <c r="G669" s="13"/>
      <c r="H669" s="13"/>
    </row>
    <row r="670" spans="1:8">
      <c r="A670" s="49"/>
      <c r="G670" s="13"/>
      <c r="H670" s="13"/>
    </row>
    <row r="671" spans="1:8">
      <c r="A671" s="49"/>
      <c r="G671" s="13"/>
      <c r="H671" s="13"/>
    </row>
    <row r="672" spans="1:8">
      <c r="A672" s="49"/>
      <c r="G672" s="13"/>
      <c r="H672" s="13"/>
    </row>
    <row r="673" spans="1:8">
      <c r="A673" s="49"/>
      <c r="G673" s="13"/>
      <c r="H673" s="13"/>
    </row>
    <row r="674" spans="1:8">
      <c r="A674" s="49"/>
      <c r="G674" s="13"/>
      <c r="H674" s="13"/>
    </row>
    <row r="675" spans="1:8">
      <c r="A675" s="49"/>
      <c r="G675" s="13"/>
      <c r="H675" s="13"/>
    </row>
    <row r="676" spans="1:8">
      <c r="A676" s="49"/>
      <c r="G676" s="13"/>
      <c r="H676" s="13"/>
    </row>
    <row r="677" spans="1:8">
      <c r="A677" s="49"/>
      <c r="G677" s="13"/>
      <c r="H677" s="13"/>
    </row>
    <row r="678" spans="1:8">
      <c r="A678" s="49"/>
      <c r="G678" s="13"/>
      <c r="H678" s="13"/>
    </row>
    <row r="679" spans="1:8">
      <c r="A679" s="49"/>
      <c r="G679" s="13"/>
      <c r="H679" s="13"/>
    </row>
    <row r="680" spans="1:8">
      <c r="A680" s="49"/>
      <c r="G680" s="13"/>
      <c r="H680" s="13"/>
    </row>
    <row r="681" spans="1:8">
      <c r="A681" s="49"/>
      <c r="G681" s="13"/>
      <c r="H681" s="13"/>
    </row>
    <row r="682" spans="1:8">
      <c r="A682" s="49"/>
      <c r="G682" s="13"/>
      <c r="H682" s="13"/>
    </row>
    <row r="683" spans="1:8">
      <c r="A683" s="49"/>
      <c r="G683" s="13"/>
      <c r="H683" s="13"/>
    </row>
    <row r="684" spans="1:8">
      <c r="A684" s="49"/>
      <c r="G684" s="13"/>
      <c r="H684" s="13"/>
    </row>
    <row r="685" spans="1:8">
      <c r="A685" s="49"/>
      <c r="G685" s="13"/>
      <c r="H685" s="13"/>
    </row>
    <row r="686" spans="1:8">
      <c r="A686" s="49"/>
      <c r="G686" s="13"/>
      <c r="H686" s="13"/>
    </row>
    <row r="687" spans="1:8">
      <c r="A687" s="49"/>
      <c r="G687" s="13"/>
      <c r="H687" s="13"/>
    </row>
    <row r="688" spans="1:8">
      <c r="A688" s="49"/>
      <c r="G688" s="13"/>
      <c r="H688" s="13"/>
    </row>
    <row r="689" spans="1:8">
      <c r="A689" s="49"/>
      <c r="G689" s="13"/>
      <c r="H689" s="13"/>
    </row>
    <row r="690" spans="1:8">
      <c r="A690" s="49"/>
      <c r="G690" s="13"/>
      <c r="H690" s="13"/>
    </row>
    <row r="691" spans="1:8">
      <c r="A691" s="49"/>
      <c r="G691" s="13"/>
      <c r="H691" s="13"/>
    </row>
    <row r="692" spans="1:8">
      <c r="A692" s="49"/>
      <c r="G692" s="13"/>
      <c r="H692" s="13"/>
    </row>
    <row r="693" spans="1:8">
      <c r="A693" s="49"/>
      <c r="G693" s="13"/>
      <c r="H693" s="13"/>
    </row>
    <row r="694" spans="1:8">
      <c r="A694" s="50"/>
      <c r="G694" s="13"/>
      <c r="H694" s="13"/>
    </row>
    <row r="695" spans="1:8">
      <c r="A695" s="50"/>
      <c r="G695" s="13"/>
      <c r="H695" s="13"/>
    </row>
    <row r="696" spans="1:8">
      <c r="A696" s="50"/>
      <c r="G696" s="13"/>
      <c r="H696" s="13"/>
    </row>
    <row r="697" spans="1:8">
      <c r="A697" s="50"/>
      <c r="G697" s="13"/>
      <c r="H697" s="13"/>
    </row>
    <row r="698" spans="1:8">
      <c r="A698" s="50"/>
      <c r="G698" s="13"/>
      <c r="H698" s="13"/>
    </row>
    <row r="699" spans="1:8">
      <c r="A699" s="50"/>
      <c r="G699" s="13"/>
      <c r="H699" s="13"/>
    </row>
    <row r="700" spans="1:8">
      <c r="A700" s="50"/>
      <c r="G700" s="13"/>
      <c r="H700" s="13"/>
    </row>
    <row r="701" spans="1:8">
      <c r="A701" s="50"/>
      <c r="G701" s="13"/>
      <c r="H701" s="13"/>
    </row>
    <row r="702" spans="1:8">
      <c r="A702" s="50"/>
      <c r="G702" s="13"/>
      <c r="H702" s="13"/>
    </row>
    <row r="703" spans="1:8">
      <c r="A703" s="50"/>
      <c r="G703" s="13"/>
      <c r="H703" s="13"/>
    </row>
    <row r="704" spans="1:8">
      <c r="A704" s="50"/>
      <c r="G704" s="13"/>
      <c r="H704" s="13"/>
    </row>
    <row r="705" spans="1:8">
      <c r="A705" s="50"/>
      <c r="G705" s="13"/>
      <c r="H705" s="13"/>
    </row>
    <row r="706" spans="1:8">
      <c r="A706" s="50"/>
      <c r="G706" s="13"/>
      <c r="H706" s="13"/>
    </row>
    <row r="707" spans="1:8">
      <c r="A707" s="50"/>
      <c r="G707" s="13"/>
      <c r="H707" s="13"/>
    </row>
    <row r="708" spans="1:8">
      <c r="A708" s="50"/>
      <c r="G708" s="13"/>
      <c r="H708" s="13"/>
    </row>
    <row r="709" spans="1:8">
      <c r="A709" s="50"/>
      <c r="G709" s="13"/>
      <c r="H709" s="13"/>
    </row>
    <row r="710" spans="1:8">
      <c r="A710" s="50"/>
      <c r="G710" s="13"/>
      <c r="H710" s="13"/>
    </row>
    <row r="711" spans="1:8">
      <c r="A711" s="50"/>
      <c r="G711" s="13"/>
      <c r="H711" s="13"/>
    </row>
    <row r="712" spans="1:8">
      <c r="A712" s="50"/>
      <c r="G712" s="13"/>
      <c r="H712" s="13"/>
    </row>
    <row r="713" spans="1:8">
      <c r="A713" s="50"/>
      <c r="G713" s="13"/>
      <c r="H713" s="13"/>
    </row>
    <row r="714" spans="1:8">
      <c r="A714" s="50"/>
      <c r="G714" s="13"/>
      <c r="H714" s="13"/>
    </row>
    <row r="715" spans="1:8">
      <c r="A715" s="50"/>
      <c r="G715" s="13"/>
      <c r="H715" s="13"/>
    </row>
    <row r="716" spans="1:8">
      <c r="A716" s="50"/>
      <c r="G716" s="13"/>
      <c r="H716" s="13"/>
    </row>
    <row r="717" spans="1:8">
      <c r="A717" s="50"/>
      <c r="G717" s="13"/>
      <c r="H717" s="13"/>
    </row>
    <row r="718" spans="1:8">
      <c r="A718" s="50"/>
      <c r="G718" s="13"/>
      <c r="H718" s="13"/>
    </row>
    <row r="719" spans="1:8">
      <c r="A719" s="50"/>
      <c r="G719" s="13"/>
      <c r="H719" s="13"/>
    </row>
    <row r="720" spans="1:8">
      <c r="A720" s="50"/>
      <c r="G720" s="13"/>
      <c r="H720" s="13"/>
    </row>
    <row r="721" spans="1:8">
      <c r="A721" s="50"/>
      <c r="G721" s="13"/>
      <c r="H721" s="13"/>
    </row>
    <row r="722" spans="1:8">
      <c r="A722" s="50"/>
      <c r="G722" s="13"/>
      <c r="H722" s="13"/>
    </row>
    <row r="723" spans="1:8">
      <c r="A723" s="50"/>
      <c r="G723" s="13"/>
      <c r="H723" s="13"/>
    </row>
    <row r="724" spans="1:8">
      <c r="A724" s="50"/>
      <c r="G724" s="13"/>
      <c r="H724" s="13"/>
    </row>
    <row r="725" spans="1:8">
      <c r="A725" s="50"/>
      <c r="G725" s="13"/>
      <c r="H725" s="13"/>
    </row>
    <row r="726" spans="1:8">
      <c r="A726" s="50"/>
      <c r="G726" s="13"/>
      <c r="H726" s="13"/>
    </row>
    <row r="727" spans="1:8">
      <c r="A727" s="50"/>
      <c r="G727" s="13"/>
      <c r="H727" s="13"/>
    </row>
    <row r="728" spans="1:8">
      <c r="A728" s="50"/>
      <c r="G728" s="13"/>
      <c r="H728" s="13"/>
    </row>
    <row r="729" spans="1:8">
      <c r="A729" s="50"/>
      <c r="G729" s="13"/>
      <c r="H729" s="13"/>
    </row>
    <row r="730" spans="1:8">
      <c r="A730" s="50"/>
      <c r="G730" s="13"/>
      <c r="H730" s="13"/>
    </row>
    <row r="731" spans="1:8">
      <c r="A731" s="50"/>
      <c r="G731" s="13"/>
      <c r="H731" s="13"/>
    </row>
    <row r="732" spans="1:8">
      <c r="A732" s="50"/>
      <c r="G732" s="13"/>
      <c r="H732" s="13"/>
    </row>
    <row r="733" spans="1:8">
      <c r="A733" s="50"/>
      <c r="G733" s="13"/>
      <c r="H733" s="13"/>
    </row>
    <row r="734" spans="1:8">
      <c r="A734" s="50"/>
      <c r="G734" s="13"/>
      <c r="H734" s="13"/>
    </row>
    <row r="735" spans="1:8">
      <c r="A735" s="50"/>
      <c r="G735" s="13"/>
      <c r="H735" s="13"/>
    </row>
    <row r="736" spans="1:8">
      <c r="A736" s="50"/>
      <c r="G736" s="13"/>
      <c r="H736" s="13"/>
    </row>
    <row r="737" spans="1:8">
      <c r="A737" s="50"/>
      <c r="G737" s="13"/>
      <c r="H737" s="13"/>
    </row>
    <row r="738" spans="1:8">
      <c r="A738" s="50"/>
      <c r="G738" s="13"/>
      <c r="H738" s="13"/>
    </row>
    <row r="739" spans="1:8">
      <c r="A739" s="50"/>
      <c r="G739" s="13"/>
      <c r="H739" s="13"/>
    </row>
    <row r="740" spans="1:8">
      <c r="A740" s="50"/>
      <c r="G740" s="13"/>
      <c r="H740" s="13"/>
    </row>
    <row r="741" spans="1:8">
      <c r="A741" s="50"/>
      <c r="G741" s="13"/>
      <c r="H741" s="13"/>
    </row>
    <row r="742" spans="1:8">
      <c r="A742" s="50"/>
      <c r="G742" s="13"/>
      <c r="H742" s="13"/>
    </row>
    <row r="743" spans="1:8">
      <c r="A743" s="50"/>
      <c r="G743" s="13"/>
      <c r="H743" s="13"/>
    </row>
    <row r="744" spans="1:8">
      <c r="A744" s="50"/>
      <c r="G744" s="13"/>
      <c r="H744" s="13"/>
    </row>
    <row r="745" spans="1:8">
      <c r="A745" s="50"/>
      <c r="G745" s="13"/>
      <c r="H745" s="13"/>
    </row>
    <row r="746" spans="1:8">
      <c r="A746" s="50"/>
      <c r="G746" s="13"/>
      <c r="H746" s="13"/>
    </row>
    <row r="747" spans="1:8">
      <c r="A747" s="50"/>
      <c r="G747" s="13"/>
      <c r="H747" s="13"/>
    </row>
    <row r="748" spans="1:8">
      <c r="A748" s="50"/>
      <c r="G748" s="13"/>
      <c r="H748" s="13"/>
    </row>
    <row r="749" spans="1:8">
      <c r="A749" s="50"/>
      <c r="G749" s="13"/>
      <c r="H749" s="13"/>
    </row>
    <row r="750" spans="1:8">
      <c r="A750" s="50"/>
    </row>
    <row r="751" spans="1:8">
      <c r="A751" s="50"/>
    </row>
    <row r="752" spans="1:8">
      <c r="A752" s="50"/>
    </row>
    <row r="753" spans="1:1">
      <c r="A753" s="50"/>
    </row>
    <row r="754" spans="1:1">
      <c r="A754" s="50"/>
    </row>
    <row r="755" spans="1:1">
      <c r="A755" s="50"/>
    </row>
  </sheetData>
  <mergeCells count="1">
    <mergeCell ref="A5:F5"/>
  </mergeCells>
  <printOptions horizontalCentered="1"/>
  <pageMargins left="0.19685039370078741" right="0" top="0.19685039370078741" bottom="0" header="0.31496062992125984" footer="0.31496062992125984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2017</vt:lpstr>
      <vt:lpstr>2018-2019</vt:lpstr>
      <vt:lpstr>для РРО </vt:lpstr>
      <vt:lpstr>'2017'!Заголовки_для_печати</vt:lpstr>
      <vt:lpstr>'2018-2019'!Заголовки_для_печати</vt:lpstr>
      <vt:lpstr>'для РРО '!Заголовки_для_печати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User</cp:lastModifiedBy>
  <cp:lastPrinted>2016-11-08T06:13:37Z</cp:lastPrinted>
  <dcterms:created xsi:type="dcterms:W3CDTF">2016-10-27T05:16:24Z</dcterms:created>
  <dcterms:modified xsi:type="dcterms:W3CDTF">2016-11-08T06:28:42Z</dcterms:modified>
</cp:coreProperties>
</file>