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540" yWindow="-210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0" i="7" l="1"/>
  <c r="L399" i="7" l="1"/>
  <c r="L531" i="7" l="1"/>
  <c r="L130" i="7" l="1"/>
  <c r="K130" i="7"/>
  <c r="H217" i="7"/>
  <c r="I217" i="7"/>
  <c r="J217" i="7"/>
  <c r="L217" i="7"/>
  <c r="M217" i="7"/>
  <c r="K217" i="7"/>
  <c r="H23" i="7"/>
  <c r="I23" i="7"/>
  <c r="L23" i="7"/>
  <c r="K23" i="7"/>
  <c r="H42" i="7"/>
  <c r="I42" i="7"/>
  <c r="J42" i="7"/>
  <c r="L42" i="7"/>
  <c r="M42" i="7"/>
  <c r="K42" i="7"/>
  <c r="I131" i="7"/>
  <c r="H131" i="7"/>
  <c r="L131" i="7"/>
  <c r="K131" i="7"/>
  <c r="K21" i="7" l="1"/>
  <c r="H21" i="7"/>
  <c r="I21" i="7"/>
  <c r="J21" i="7"/>
  <c r="L21" i="7" l="1"/>
  <c r="M631" i="7"/>
  <c r="H631" i="7"/>
  <c r="I631" i="7"/>
  <c r="J631" i="7"/>
  <c r="L631" i="7"/>
  <c r="K631" i="7"/>
  <c r="M629" i="7"/>
  <c r="H629" i="7"/>
  <c r="I629" i="7"/>
  <c r="J629" i="7"/>
  <c r="K629" i="7"/>
  <c r="L629" i="7"/>
  <c r="J23" i="7" l="1"/>
  <c r="K593" i="7"/>
  <c r="L593" i="7"/>
  <c r="K644" i="7"/>
  <c r="L644" i="7"/>
  <c r="H645" i="7"/>
  <c r="I645" i="7" s="1"/>
  <c r="I644" i="7" s="1"/>
  <c r="I593" i="7" l="1"/>
  <c r="H533" i="7"/>
  <c r="H532" i="7"/>
  <c r="H531" i="7"/>
  <c r="I531" i="7" s="1"/>
  <c r="H530" i="7"/>
  <c r="H529" i="7"/>
  <c r="H528" i="7"/>
  <c r="H527" i="7"/>
  <c r="H526" i="7"/>
  <c r="H525" i="7"/>
  <c r="H524" i="7"/>
  <c r="H523" i="7"/>
  <c r="M522" i="7"/>
  <c r="L522" i="7"/>
  <c r="J522" i="7"/>
  <c r="I522" i="7"/>
  <c r="H593" i="7" l="1"/>
  <c r="H522" i="7"/>
  <c r="K522" i="7"/>
  <c r="I241" i="7" l="1"/>
  <c r="H241" i="7"/>
  <c r="I41" i="7" l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16" i="7"/>
  <c r="L397" i="7" l="1"/>
  <c r="L398" i="7" s="1"/>
  <c r="L40" i="7" s="1"/>
  <c r="L92" i="7"/>
  <c r="L482" i="7" l="1"/>
  <c r="K520" i="7" l="1"/>
  <c r="K519" i="7"/>
  <c r="L520" i="7"/>
  <c r="L519" i="7"/>
  <c r="K508" i="7"/>
  <c r="K507" i="7"/>
  <c r="L508" i="7"/>
  <c r="L507" i="7"/>
  <c r="L471" i="7"/>
  <c r="K471" i="7"/>
  <c r="L129" i="7" l="1"/>
  <c r="K129" i="7"/>
  <c r="H219" i="7"/>
  <c r="H218" i="7"/>
  <c r="H216" i="7"/>
  <c r="H215" i="7"/>
  <c r="H214" i="7"/>
  <c r="H213" i="7"/>
  <c r="H212" i="7"/>
  <c r="H211" i="7"/>
  <c r="H210" i="7"/>
  <c r="H209" i="7"/>
  <c r="H208" i="7"/>
  <c r="L207" i="7"/>
  <c r="K207" i="7"/>
  <c r="J207" i="7"/>
  <c r="I207" i="7"/>
  <c r="K232" i="7"/>
  <c r="H233" i="7"/>
  <c r="H234" i="7"/>
  <c r="H235" i="7"/>
  <c r="H236" i="7"/>
  <c r="H237" i="7"/>
  <c r="L238" i="7"/>
  <c r="L239" i="7"/>
  <c r="H239" i="7" s="1"/>
  <c r="H240" i="7"/>
  <c r="H242" i="7"/>
  <c r="H243" i="7"/>
  <c r="H207" i="7" l="1"/>
  <c r="L232" i="7"/>
  <c r="I238" i="7"/>
  <c r="I232" i="7" s="1"/>
  <c r="H238" i="7"/>
  <c r="H232" i="7" s="1"/>
  <c r="H485" i="7" l="1"/>
  <c r="H484" i="7"/>
  <c r="H483" i="7"/>
  <c r="H482" i="7"/>
  <c r="H481" i="7"/>
  <c r="H480" i="7"/>
  <c r="H479" i="7"/>
  <c r="H478" i="7"/>
  <c r="H477" i="7"/>
  <c r="H476" i="7"/>
  <c r="H475" i="7"/>
  <c r="M474" i="7"/>
  <c r="L474" i="7"/>
  <c r="K474" i="7"/>
  <c r="J474" i="7"/>
  <c r="H474" i="7" l="1"/>
  <c r="I482" i="7"/>
  <c r="I474" i="7" s="1"/>
  <c r="J40" i="7"/>
  <c r="K40" i="7"/>
  <c r="M40" i="7"/>
  <c r="M21" i="7" l="1"/>
  <c r="H398" i="7"/>
  <c r="I398" i="7" s="1"/>
  <c r="I40" i="7" s="1"/>
  <c r="H40" i="7" l="1"/>
  <c r="H397" i="7" l="1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L494" i="7"/>
  <c r="M494" i="7"/>
  <c r="K495" i="7"/>
  <c r="L495" i="7"/>
  <c r="M495" i="7"/>
  <c r="K496" i="7"/>
  <c r="L496" i="7"/>
  <c r="M496" i="7"/>
  <c r="K497" i="7"/>
  <c r="K44" i="7" s="1"/>
  <c r="L497" i="7"/>
  <c r="L44" i="7" s="1"/>
  <c r="M497" i="7"/>
  <c r="J494" i="7"/>
  <c r="J489" i="7"/>
  <c r="J490" i="7"/>
  <c r="J491" i="7"/>
  <c r="J492" i="7"/>
  <c r="J493" i="7"/>
  <c r="J495" i="7"/>
  <c r="J496" i="7"/>
  <c r="J497" i="7"/>
  <c r="J488" i="7"/>
  <c r="K487" i="7"/>
  <c r="L487" i="7"/>
  <c r="M487" i="7"/>
  <c r="J487" i="7"/>
  <c r="I496" i="7"/>
  <c r="I495" i="7"/>
  <c r="I494" i="7"/>
  <c r="I424" i="7"/>
  <c r="I423" i="7"/>
  <c r="I422" i="7"/>
  <c r="K424" i="7"/>
  <c r="K423" i="7"/>
  <c r="L424" i="7"/>
  <c r="L423" i="7"/>
  <c r="L422" i="7"/>
  <c r="I438" i="7"/>
  <c r="J438" i="7"/>
  <c r="L438" i="7"/>
  <c r="M438" i="7"/>
  <c r="H439" i="7"/>
  <c r="H440" i="7"/>
  <c r="H441" i="7"/>
  <c r="H442" i="7"/>
  <c r="H443" i="7"/>
  <c r="H444" i="7"/>
  <c r="H445" i="7"/>
  <c r="K446" i="7"/>
  <c r="K438" i="7" s="1"/>
  <c r="H447" i="7"/>
  <c r="H448" i="7"/>
  <c r="H449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9" i="7"/>
  <c r="H508" i="7"/>
  <c r="H507" i="7"/>
  <c r="H506" i="7"/>
  <c r="H505" i="7"/>
  <c r="H504" i="7"/>
  <c r="H503" i="7"/>
  <c r="H502" i="7"/>
  <c r="H501" i="7"/>
  <c r="H500" i="7"/>
  <c r="H499" i="7"/>
  <c r="M498" i="7"/>
  <c r="L498" i="7"/>
  <c r="K498" i="7"/>
  <c r="J498" i="7"/>
  <c r="I498" i="7"/>
  <c r="H488" i="7" l="1"/>
  <c r="L43" i="7"/>
  <c r="H494" i="7"/>
  <c r="I486" i="7"/>
  <c r="M486" i="7"/>
  <c r="K43" i="7"/>
  <c r="K486" i="7"/>
  <c r="H490" i="7"/>
  <c r="I414" i="7"/>
  <c r="J486" i="7"/>
  <c r="L486" i="7"/>
  <c r="H497" i="7"/>
  <c r="H495" i="7"/>
  <c r="H510" i="7"/>
  <c r="H496" i="7"/>
  <c r="H492" i="7"/>
  <c r="K422" i="7"/>
  <c r="H422" i="7" s="1"/>
  <c r="H493" i="7"/>
  <c r="H491" i="7"/>
  <c r="H489" i="7"/>
  <c r="H487" i="7"/>
  <c r="H498" i="7"/>
  <c r="H446" i="7"/>
  <c r="H438" i="7" s="1"/>
  <c r="H486" i="7" l="1"/>
  <c r="I389" i="7" l="1"/>
  <c r="I643" i="7"/>
  <c r="J643" i="7"/>
  <c r="K643" i="7"/>
  <c r="K591" i="7" s="1"/>
  <c r="L643" i="7"/>
  <c r="L591" i="7" s="1"/>
  <c r="M643" i="7"/>
  <c r="I591" i="7" l="1"/>
  <c r="H591" i="7" s="1"/>
  <c r="H644" i="7"/>
  <c r="H92" i="7"/>
  <c r="K462" i="7" l="1"/>
  <c r="L459" i="7"/>
  <c r="L41" i="7" s="1"/>
  <c r="K459" i="7"/>
  <c r="L458" i="7"/>
  <c r="K458" i="7"/>
  <c r="H473" i="7"/>
  <c r="H472" i="7"/>
  <c r="H471" i="7"/>
  <c r="H470" i="7"/>
  <c r="H469" i="7"/>
  <c r="H468" i="7"/>
  <c r="H467" i="7"/>
  <c r="H466" i="7"/>
  <c r="H465" i="7"/>
  <c r="H464" i="7"/>
  <c r="H463" i="7"/>
  <c r="M462" i="7"/>
  <c r="L462" i="7"/>
  <c r="J462" i="7"/>
  <c r="I462" i="7"/>
  <c r="L628" i="7"/>
  <c r="K628" i="7"/>
  <c r="H458" i="7" l="1"/>
  <c r="H462" i="7"/>
  <c r="L361" i="7"/>
  <c r="K361" i="7"/>
  <c r="L617" i="7" l="1"/>
  <c r="M622" i="7" l="1"/>
  <c r="M623" i="7"/>
  <c r="M624" i="7"/>
  <c r="M625" i="7"/>
  <c r="M626" i="7"/>
  <c r="M627" i="7"/>
  <c r="M628" i="7"/>
  <c r="M630" i="7"/>
  <c r="M632" i="7"/>
  <c r="M633" i="7"/>
  <c r="L622" i="7"/>
  <c r="L623" i="7"/>
  <c r="L624" i="7"/>
  <c r="L625" i="7"/>
  <c r="L626" i="7"/>
  <c r="L627" i="7"/>
  <c r="L630" i="7"/>
  <c r="L632" i="7"/>
  <c r="L633" i="7"/>
  <c r="K622" i="7"/>
  <c r="K623" i="7"/>
  <c r="K624" i="7"/>
  <c r="K625" i="7"/>
  <c r="K626" i="7"/>
  <c r="K627" i="7"/>
  <c r="K630" i="7"/>
  <c r="K632" i="7"/>
  <c r="K633" i="7"/>
  <c r="J622" i="7"/>
  <c r="J623" i="7"/>
  <c r="J624" i="7"/>
  <c r="J625" i="7"/>
  <c r="J626" i="7"/>
  <c r="J627" i="7"/>
  <c r="J628" i="7"/>
  <c r="J630" i="7"/>
  <c r="J632" i="7"/>
  <c r="J633" i="7"/>
  <c r="J621" i="7"/>
  <c r="K621" i="7"/>
  <c r="L621" i="7"/>
  <c r="M621" i="7"/>
  <c r="I622" i="7"/>
  <c r="I623" i="7"/>
  <c r="I624" i="7"/>
  <c r="I625" i="7"/>
  <c r="I626" i="7"/>
  <c r="I627" i="7"/>
  <c r="I628" i="7"/>
  <c r="I630" i="7"/>
  <c r="I632" i="7"/>
  <c r="I633" i="7"/>
  <c r="I621" i="7"/>
  <c r="I598" i="7"/>
  <c r="I599" i="7"/>
  <c r="I600" i="7"/>
  <c r="I601" i="7"/>
  <c r="I602" i="7"/>
  <c r="I603" i="7"/>
  <c r="I604" i="7"/>
  <c r="I605" i="7"/>
  <c r="I606" i="7"/>
  <c r="I607" i="7"/>
  <c r="I597" i="7"/>
  <c r="M598" i="7"/>
  <c r="M584" i="7" s="1"/>
  <c r="M599" i="7"/>
  <c r="M585" i="7" s="1"/>
  <c r="M600" i="7"/>
  <c r="M586" i="7" s="1"/>
  <c r="M601" i="7"/>
  <c r="M587" i="7" s="1"/>
  <c r="M602" i="7"/>
  <c r="M588" i="7" s="1"/>
  <c r="M603" i="7"/>
  <c r="M589" i="7" s="1"/>
  <c r="M604" i="7"/>
  <c r="M590" i="7" s="1"/>
  <c r="M605" i="7"/>
  <c r="M592" i="7" s="1"/>
  <c r="M606" i="7"/>
  <c r="M594" i="7" s="1"/>
  <c r="M607" i="7"/>
  <c r="M595" i="7" s="1"/>
  <c r="L598" i="7"/>
  <c r="L584" i="7" s="1"/>
  <c r="L599" i="7"/>
  <c r="L585" i="7" s="1"/>
  <c r="L600" i="7"/>
  <c r="L586" i="7" s="1"/>
  <c r="L601" i="7"/>
  <c r="L587" i="7" s="1"/>
  <c r="L602" i="7"/>
  <c r="L588" i="7" s="1"/>
  <c r="L603" i="7"/>
  <c r="L589" i="7" s="1"/>
  <c r="L605" i="7"/>
  <c r="L592" i="7" s="1"/>
  <c r="L606" i="7"/>
  <c r="L594" i="7" s="1"/>
  <c r="L607" i="7"/>
  <c r="K598" i="7"/>
  <c r="K584" i="7" s="1"/>
  <c r="K599" i="7"/>
  <c r="K600" i="7"/>
  <c r="K586" i="7" s="1"/>
  <c r="K601" i="7"/>
  <c r="K602" i="7"/>
  <c r="K588" i="7" s="1"/>
  <c r="K603" i="7"/>
  <c r="K604" i="7"/>
  <c r="K590" i="7" s="1"/>
  <c r="K605" i="7"/>
  <c r="K606" i="7"/>
  <c r="K607" i="7"/>
  <c r="K597" i="7"/>
  <c r="K583" i="7" s="1"/>
  <c r="L597" i="7"/>
  <c r="L583" i="7" s="1"/>
  <c r="M597" i="7"/>
  <c r="M583" i="7" s="1"/>
  <c r="N597" i="7"/>
  <c r="O597" i="7"/>
  <c r="P597" i="7"/>
  <c r="Q597" i="7"/>
  <c r="R597" i="7"/>
  <c r="S597" i="7"/>
  <c r="T597" i="7"/>
  <c r="U597" i="7"/>
  <c r="V597" i="7"/>
  <c r="W597" i="7"/>
  <c r="X597" i="7"/>
  <c r="Y597" i="7"/>
  <c r="Z597" i="7"/>
  <c r="AA597" i="7"/>
  <c r="AB597" i="7"/>
  <c r="AC597" i="7"/>
  <c r="AD597" i="7"/>
  <c r="J598" i="7"/>
  <c r="J599" i="7"/>
  <c r="J600" i="7"/>
  <c r="J601" i="7"/>
  <c r="J602" i="7"/>
  <c r="J603" i="7"/>
  <c r="J604" i="7"/>
  <c r="J605" i="7"/>
  <c r="J606" i="7"/>
  <c r="J607" i="7"/>
  <c r="J597" i="7"/>
  <c r="H603" i="7" l="1"/>
  <c r="J583" i="7"/>
  <c r="I583" i="7"/>
  <c r="K589" i="7"/>
  <c r="K587" i="7"/>
  <c r="K585" i="7"/>
  <c r="L595" i="7"/>
  <c r="J594" i="7"/>
  <c r="J590" i="7"/>
  <c r="J588" i="7"/>
  <c r="J586" i="7"/>
  <c r="J584" i="7"/>
  <c r="K594" i="7"/>
  <c r="I595" i="7"/>
  <c r="I592" i="7"/>
  <c r="I589" i="7"/>
  <c r="I587" i="7"/>
  <c r="I585" i="7"/>
  <c r="J595" i="7"/>
  <c r="J592" i="7"/>
  <c r="J589" i="7"/>
  <c r="J587" i="7"/>
  <c r="J585" i="7"/>
  <c r="K595" i="7"/>
  <c r="K592" i="7"/>
  <c r="I594" i="7"/>
  <c r="I588" i="7"/>
  <c r="I586" i="7"/>
  <c r="I584" i="7"/>
  <c r="I590" i="7"/>
  <c r="H598" i="7"/>
  <c r="H597" i="7"/>
  <c r="L604" i="7" l="1"/>
  <c r="L590" i="7" s="1"/>
  <c r="H437" i="7" l="1"/>
  <c r="H436" i="7"/>
  <c r="H435" i="7"/>
  <c r="H434" i="7"/>
  <c r="H433" i="7"/>
  <c r="H432" i="7"/>
  <c r="H431" i="7"/>
  <c r="H430" i="7"/>
  <c r="H429" i="7"/>
  <c r="H428" i="7"/>
  <c r="H427" i="7"/>
  <c r="M426" i="7"/>
  <c r="L426" i="7"/>
  <c r="K426" i="7"/>
  <c r="J426" i="7"/>
  <c r="I426" i="7"/>
  <c r="K414" i="7" l="1"/>
  <c r="H426" i="7"/>
  <c r="H461" i="7"/>
  <c r="H460" i="7"/>
  <c r="H459" i="7"/>
  <c r="H457" i="7"/>
  <c r="H456" i="7"/>
  <c r="H455" i="7"/>
  <c r="H454" i="7"/>
  <c r="H453" i="7"/>
  <c r="H452" i="7"/>
  <c r="H451" i="7"/>
  <c r="M450" i="7"/>
  <c r="K450" i="7"/>
  <c r="J450" i="7"/>
  <c r="I450" i="7"/>
  <c r="J535" i="7"/>
  <c r="K535" i="7"/>
  <c r="L535" i="7"/>
  <c r="M535" i="7"/>
  <c r="J536" i="7"/>
  <c r="K536" i="7"/>
  <c r="L536" i="7"/>
  <c r="M536" i="7"/>
  <c r="J537" i="7"/>
  <c r="K537" i="7"/>
  <c r="L537" i="7"/>
  <c r="M537" i="7"/>
  <c r="J538" i="7"/>
  <c r="K538" i="7"/>
  <c r="L538" i="7"/>
  <c r="M538" i="7"/>
  <c r="J539" i="7"/>
  <c r="K539" i="7"/>
  <c r="L539" i="7"/>
  <c r="M539" i="7"/>
  <c r="I540" i="7"/>
  <c r="J540" i="7"/>
  <c r="K540" i="7"/>
  <c r="L540" i="7"/>
  <c r="M540" i="7"/>
  <c r="I541" i="7"/>
  <c r="J541" i="7"/>
  <c r="K541" i="7"/>
  <c r="M541" i="7"/>
  <c r="J542" i="7"/>
  <c r="K542" i="7"/>
  <c r="L542" i="7"/>
  <c r="M542" i="7"/>
  <c r="J543" i="7"/>
  <c r="K543" i="7"/>
  <c r="L543" i="7"/>
  <c r="M543" i="7"/>
  <c r="J544" i="7"/>
  <c r="K544" i="7"/>
  <c r="L544" i="7"/>
  <c r="M544" i="7"/>
  <c r="J545" i="7"/>
  <c r="K545" i="7"/>
  <c r="L545" i="7"/>
  <c r="M545" i="7"/>
  <c r="I534" i="7" l="1"/>
  <c r="H539" i="7"/>
  <c r="M534" i="7"/>
  <c r="K534" i="7"/>
  <c r="H544" i="7"/>
  <c r="J534" i="7"/>
  <c r="H540" i="7"/>
  <c r="H542" i="7"/>
  <c r="H537" i="7"/>
  <c r="H545" i="7"/>
  <c r="H543" i="7"/>
  <c r="H538" i="7"/>
  <c r="H536" i="7"/>
  <c r="H450" i="7"/>
  <c r="L450" i="7"/>
  <c r="H535" i="7"/>
  <c r="H425" i="7"/>
  <c r="H424" i="7"/>
  <c r="H423" i="7"/>
  <c r="H421" i="7"/>
  <c r="H420" i="7"/>
  <c r="H419" i="7"/>
  <c r="H418" i="7"/>
  <c r="H417" i="7"/>
  <c r="H416" i="7"/>
  <c r="H415" i="7"/>
  <c r="M414" i="7"/>
  <c r="J414" i="7"/>
  <c r="H414" i="7" l="1"/>
  <c r="L414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09" i="7"/>
  <c r="I577" i="7"/>
  <c r="L577" i="7"/>
  <c r="L541" i="7" s="1"/>
  <c r="L534" i="7" l="1"/>
  <c r="H541" i="7"/>
  <c r="H534" i="7" s="1"/>
  <c r="L190" i="7"/>
  <c r="L287" i="7" l="1"/>
  <c r="L66" i="7"/>
  <c r="H66" i="7" s="1"/>
  <c r="K190" i="7" l="1"/>
  <c r="K128" i="7" s="1"/>
  <c r="I384" i="7" l="1"/>
  <c r="L384" i="7"/>
  <c r="H627" i="7" l="1"/>
  <c r="H615" i="7"/>
  <c r="I377" i="7" l="1"/>
  <c r="H364" i="7" l="1"/>
  <c r="H363" i="7"/>
  <c r="H362" i="7"/>
  <c r="H361" i="7"/>
  <c r="H360" i="7"/>
  <c r="H359" i="7"/>
  <c r="H358" i="7"/>
  <c r="H357" i="7"/>
  <c r="H356" i="7"/>
  <c r="H355" i="7"/>
  <c r="H354" i="7"/>
  <c r="L353" i="7"/>
  <c r="K353" i="7"/>
  <c r="I353" i="7"/>
  <c r="H353" i="7" l="1"/>
  <c r="H577" i="7" l="1"/>
  <c r="K570" i="7" l="1"/>
  <c r="L570" i="7"/>
  <c r="H570" i="7" s="1"/>
  <c r="M570" i="7"/>
  <c r="H580" i="7"/>
  <c r="H579" i="7"/>
  <c r="H578" i="7"/>
  <c r="H576" i="7"/>
  <c r="H575" i="7"/>
  <c r="H574" i="7"/>
  <c r="H573" i="7"/>
  <c r="H572" i="7"/>
  <c r="H571" i="7"/>
  <c r="L323" i="7"/>
  <c r="K323" i="7"/>
  <c r="I402" i="7" l="1"/>
  <c r="M402" i="7"/>
  <c r="L402" i="7"/>
  <c r="K402" i="7"/>
  <c r="J402" i="7"/>
  <c r="H413" i="7"/>
  <c r="H412" i="7"/>
  <c r="H411" i="7"/>
  <c r="H410" i="7"/>
  <c r="H409" i="7"/>
  <c r="H408" i="7"/>
  <c r="H407" i="7"/>
  <c r="H406" i="7"/>
  <c r="H405" i="7"/>
  <c r="H404" i="7"/>
  <c r="H403" i="7"/>
  <c r="H392" i="7"/>
  <c r="H402" i="7" l="1"/>
  <c r="L189" i="7" l="1"/>
  <c r="K189" i="7"/>
  <c r="H388" i="7" l="1"/>
  <c r="H387" i="7"/>
  <c r="H386" i="7"/>
  <c r="H385" i="7"/>
  <c r="H384" i="7"/>
  <c r="H383" i="7"/>
  <c r="H382" i="7"/>
  <c r="H381" i="7"/>
  <c r="H380" i="7"/>
  <c r="H379" i="7"/>
  <c r="H378" i="7"/>
  <c r="L377" i="7"/>
  <c r="K377" i="7"/>
  <c r="H377" i="7" l="1"/>
  <c r="H395" i="7"/>
  <c r="H396" i="7"/>
  <c r="H399" i="7"/>
  <c r="H400" i="7"/>
  <c r="H401" i="7"/>
  <c r="J389" i="7"/>
  <c r="K389" i="7"/>
  <c r="L389" i="7"/>
  <c r="M389" i="7"/>
  <c r="H394" i="7"/>
  <c r="H393" i="7"/>
  <c r="H391" i="7"/>
  <c r="H390" i="7"/>
  <c r="H389" i="7" l="1"/>
  <c r="I340" i="7"/>
  <c r="H348" i="7"/>
  <c r="H347" i="7"/>
  <c r="I268" i="7" l="1"/>
  <c r="J268" i="7"/>
  <c r="K268" i="7"/>
  <c r="L268" i="7"/>
  <c r="M268" i="7"/>
  <c r="J38" i="7" l="1"/>
  <c r="I183" i="7"/>
  <c r="J183" i="7"/>
  <c r="L183" i="7"/>
  <c r="M183" i="7"/>
  <c r="H140" i="7" l="1"/>
  <c r="H553" i="7" l="1"/>
  <c r="H619" i="7" l="1"/>
  <c r="H618" i="7"/>
  <c r="H617" i="7"/>
  <c r="H616" i="7"/>
  <c r="H614" i="7"/>
  <c r="H613" i="7"/>
  <c r="H612" i="7"/>
  <c r="H611" i="7"/>
  <c r="H610" i="7"/>
  <c r="H609" i="7"/>
  <c r="M608" i="7"/>
  <c r="L608" i="7"/>
  <c r="K608" i="7"/>
  <c r="J608" i="7"/>
  <c r="I608" i="7"/>
  <c r="H608" i="7" l="1"/>
  <c r="H559" i="7"/>
  <c r="H560" i="7"/>
  <c r="H561" i="7"/>
  <c r="H562" i="7"/>
  <c r="H563" i="7"/>
  <c r="H564" i="7"/>
  <c r="H565" i="7"/>
  <c r="H566" i="7"/>
  <c r="H567" i="7"/>
  <c r="H568" i="7"/>
  <c r="H569" i="7"/>
  <c r="I558" i="7"/>
  <c r="J558" i="7"/>
  <c r="K558" i="7"/>
  <c r="M558" i="7"/>
  <c r="L558" i="7"/>
  <c r="H558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76" i="7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327" i="7"/>
  <c r="H326" i="7"/>
  <c r="H325" i="7"/>
  <c r="H324" i="7"/>
  <c r="H323" i="7"/>
  <c r="I323" i="7" s="1"/>
  <c r="I38" i="7" s="1"/>
  <c r="H322" i="7"/>
  <c r="H321" i="7"/>
  <c r="H320" i="7"/>
  <c r="H319" i="7"/>
  <c r="H318" i="7"/>
  <c r="H317" i="7"/>
  <c r="L316" i="7"/>
  <c r="K316" i="7"/>
  <c r="I316" i="7"/>
  <c r="H291" i="7"/>
  <c r="H290" i="7"/>
  <c r="H289" i="7"/>
  <c r="H288" i="7"/>
  <c r="H287" i="7"/>
  <c r="H286" i="7"/>
  <c r="H285" i="7"/>
  <c r="H284" i="7"/>
  <c r="H283" i="7"/>
  <c r="H282" i="7"/>
  <c r="H281" i="7"/>
  <c r="L280" i="7"/>
  <c r="K280" i="7"/>
  <c r="I280" i="7"/>
  <c r="H90" i="7"/>
  <c r="H316" i="7" l="1"/>
  <c r="H280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4" i="7" l="1"/>
  <c r="H274" i="7"/>
  <c r="I334" i="7" l="1"/>
  <c r="L262" i="7" l="1"/>
  <c r="I262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L653" i="7"/>
  <c r="M653" i="7"/>
  <c r="I654" i="7"/>
  <c r="J654" i="7"/>
  <c r="K654" i="7"/>
  <c r="L654" i="7"/>
  <c r="M654" i="7"/>
  <c r="I655" i="7"/>
  <c r="J655" i="7"/>
  <c r="K655" i="7"/>
  <c r="L655" i="7"/>
  <c r="M655" i="7"/>
  <c r="I656" i="7"/>
  <c r="J656" i="7"/>
  <c r="K656" i="7"/>
  <c r="K19" i="7" s="1"/>
  <c r="L656" i="7"/>
  <c r="L19" i="7" s="1"/>
  <c r="M656" i="7"/>
  <c r="I657" i="7"/>
  <c r="J657" i="7"/>
  <c r="K657" i="7"/>
  <c r="K20" i="7" s="1"/>
  <c r="L657" i="7"/>
  <c r="M657" i="7"/>
  <c r="I658" i="7"/>
  <c r="I22" i="7" s="1"/>
  <c r="J658" i="7"/>
  <c r="K658" i="7"/>
  <c r="K22" i="7" s="1"/>
  <c r="L658" i="7"/>
  <c r="L22" i="7" s="1"/>
  <c r="M658" i="7"/>
  <c r="I659" i="7"/>
  <c r="J659" i="7"/>
  <c r="K659" i="7"/>
  <c r="L659" i="7"/>
  <c r="L24" i="7" s="1"/>
  <c r="M659" i="7"/>
  <c r="I660" i="7"/>
  <c r="J660" i="7"/>
  <c r="K660" i="7"/>
  <c r="L660" i="7"/>
  <c r="M660" i="7"/>
  <c r="J650" i="7"/>
  <c r="K650" i="7"/>
  <c r="L650" i="7"/>
  <c r="M650" i="7"/>
  <c r="I650" i="7"/>
  <c r="M546" i="7"/>
  <c r="L546" i="7"/>
  <c r="K546" i="7"/>
  <c r="J546" i="7"/>
  <c r="I546" i="7"/>
  <c r="H552" i="7"/>
  <c r="I37" i="7" l="1"/>
  <c r="H650" i="7"/>
  <c r="H352" i="7"/>
  <c r="H351" i="7"/>
  <c r="H350" i="7"/>
  <c r="H349" i="7"/>
  <c r="H346" i="7"/>
  <c r="H345" i="7"/>
  <c r="H344" i="7"/>
  <c r="H343" i="7"/>
  <c r="H342" i="7"/>
  <c r="H341" i="7"/>
  <c r="L340" i="7"/>
  <c r="K340" i="7"/>
  <c r="H339" i="7"/>
  <c r="H338" i="7"/>
  <c r="H337" i="7"/>
  <c r="H336" i="7"/>
  <c r="H335" i="7"/>
  <c r="H334" i="7"/>
  <c r="H333" i="7"/>
  <c r="H332" i="7"/>
  <c r="H331" i="7"/>
  <c r="H330" i="7"/>
  <c r="H329" i="7"/>
  <c r="K328" i="7"/>
  <c r="I11" i="7"/>
  <c r="I13" i="7"/>
  <c r="I15" i="7"/>
  <c r="I16" i="7"/>
  <c r="I19" i="7"/>
  <c r="I20" i="7"/>
  <c r="I24" i="7"/>
  <c r="I25" i="7"/>
  <c r="I634" i="7"/>
  <c r="J634" i="7"/>
  <c r="K634" i="7"/>
  <c r="L634" i="7"/>
  <c r="M634" i="7"/>
  <c r="I620" i="7"/>
  <c r="J620" i="7"/>
  <c r="K620" i="7"/>
  <c r="L620" i="7"/>
  <c r="M620" i="7"/>
  <c r="L45" i="7"/>
  <c r="L64" i="7"/>
  <c r="L58" i="7" s="1"/>
  <c r="H647" i="7"/>
  <c r="H646" i="7"/>
  <c r="H642" i="7"/>
  <c r="H641" i="7"/>
  <c r="H640" i="7"/>
  <c r="H639" i="7"/>
  <c r="H638" i="7"/>
  <c r="H637" i="7"/>
  <c r="H636" i="7"/>
  <c r="H635" i="7"/>
  <c r="H633" i="7"/>
  <c r="H632" i="7"/>
  <c r="H630" i="7"/>
  <c r="H626" i="7"/>
  <c r="H625" i="7"/>
  <c r="H624" i="7"/>
  <c r="H623" i="7"/>
  <c r="H622" i="7"/>
  <c r="H621" i="7"/>
  <c r="H634" i="7" l="1"/>
  <c r="H340" i="7"/>
  <c r="H628" i="7"/>
  <c r="H643" i="7"/>
  <c r="M19" i="7"/>
  <c r="I18" i="7"/>
  <c r="J596" i="7"/>
  <c r="H601" i="7"/>
  <c r="H583" i="7"/>
  <c r="H605" i="7"/>
  <c r="H607" i="7"/>
  <c r="H594" i="7"/>
  <c r="H588" i="7"/>
  <c r="H586" i="7"/>
  <c r="H599" i="7"/>
  <c r="I582" i="7"/>
  <c r="L582" i="7"/>
  <c r="H587" i="7"/>
  <c r="H584" i="7"/>
  <c r="H620" i="7"/>
  <c r="J19" i="7"/>
  <c r="I596" i="7"/>
  <c r="M596" i="7"/>
  <c r="H595" i="7"/>
  <c r="H592" i="7"/>
  <c r="L596" i="7"/>
  <c r="H606" i="7"/>
  <c r="H604" i="7"/>
  <c r="H602" i="7"/>
  <c r="H600" i="7"/>
  <c r="H328" i="7"/>
  <c r="L328" i="7"/>
  <c r="I328" i="7" s="1"/>
  <c r="K596" i="7"/>
  <c r="M582" i="7" l="1"/>
  <c r="H19" i="7"/>
  <c r="I570" i="7"/>
  <c r="H589" i="7"/>
  <c r="J582" i="7"/>
  <c r="J581" i="7" s="1"/>
  <c r="J570" i="7" s="1"/>
  <c r="H596" i="7"/>
  <c r="H585" i="7"/>
  <c r="K582" i="7"/>
  <c r="H590" i="7"/>
  <c r="K24" i="7"/>
  <c r="J22" i="7"/>
  <c r="J24" i="7"/>
  <c r="M20" i="7"/>
  <c r="M24" i="7"/>
  <c r="M25" i="7"/>
  <c r="L20" i="7"/>
  <c r="L25" i="7"/>
  <c r="K25" i="7"/>
  <c r="J20" i="7"/>
  <c r="H551" i="7"/>
  <c r="H20" i="7" l="1"/>
  <c r="H581" i="7"/>
  <c r="H24" i="7"/>
  <c r="H582" i="7"/>
  <c r="H41" i="7"/>
  <c r="H44" i="7"/>
  <c r="H555" i="7"/>
  <c r="H554" i="7"/>
  <c r="H550" i="7"/>
  <c r="H547" i="7"/>
  <c r="H549" i="7"/>
  <c r="H548" i="7"/>
  <c r="H557" i="7"/>
  <c r="H556" i="7"/>
  <c r="J25" i="7" l="1"/>
  <c r="H25" i="7" s="1"/>
  <c r="H546" i="7"/>
  <c r="I256" i="7" l="1"/>
  <c r="H294" i="7"/>
  <c r="H295" i="7"/>
  <c r="H296" i="7"/>
  <c r="H297" i="7"/>
  <c r="H298" i="7"/>
  <c r="H299" i="7"/>
  <c r="H300" i="7"/>
  <c r="H301" i="7"/>
  <c r="H302" i="7"/>
  <c r="H303" i="7"/>
  <c r="H669" i="7" l="1"/>
  <c r="H671" i="7"/>
  <c r="H270" i="7" l="1"/>
  <c r="H271" i="7"/>
  <c r="H272" i="7"/>
  <c r="H273" i="7"/>
  <c r="H275" i="7"/>
  <c r="H276" i="7"/>
  <c r="H277" i="7"/>
  <c r="H278" i="7"/>
  <c r="H279" i="7"/>
  <c r="H269" i="7"/>
  <c r="L256" i="7"/>
  <c r="H262" i="7"/>
  <c r="H263" i="7"/>
  <c r="H264" i="7"/>
  <c r="H265" i="7"/>
  <c r="H266" i="7"/>
  <c r="H267" i="7"/>
  <c r="H250" i="7"/>
  <c r="H251" i="7"/>
  <c r="H252" i="7"/>
  <c r="H253" i="7"/>
  <c r="H254" i="7"/>
  <c r="H255" i="7"/>
  <c r="L244" i="7"/>
  <c r="H54" i="7"/>
  <c r="H55" i="7"/>
  <c r="H56" i="7"/>
  <c r="H57" i="7"/>
  <c r="H268" i="7" l="1"/>
  <c r="H293" i="7" l="1"/>
  <c r="L292" i="7"/>
  <c r="K292" i="7"/>
  <c r="I292" i="7"/>
  <c r="K34" i="7"/>
  <c r="K15" i="7" s="1"/>
  <c r="H292" i="7" l="1"/>
  <c r="H84" i="7" l="1"/>
  <c r="L83" i="7"/>
  <c r="H52" i="7" l="1"/>
  <c r="H53" i="7"/>
  <c r="H51" i="7"/>
  <c r="H261" i="7"/>
  <c r="H260" i="7"/>
  <c r="H259" i="7"/>
  <c r="H258" i="7"/>
  <c r="H257" i="7"/>
  <c r="K256" i="7"/>
  <c r="H249" i="7"/>
  <c r="H248" i="7"/>
  <c r="H247" i="7"/>
  <c r="H246" i="7"/>
  <c r="H245" i="7"/>
  <c r="K244" i="7"/>
  <c r="I244" i="7"/>
  <c r="L661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6" i="7"/>
  <c r="H244" i="7"/>
  <c r="H134" i="7"/>
  <c r="H63" i="7"/>
  <c r="H667" i="7"/>
  <c r="H666" i="7"/>
  <c r="H665" i="7"/>
  <c r="L27" i="7" l="1"/>
  <c r="J18" i="7"/>
  <c r="J8" i="7" s="1"/>
  <c r="J27" i="7"/>
  <c r="M8" i="7"/>
  <c r="H28" i="7"/>
  <c r="H9" i="7"/>
  <c r="H34" i="7"/>
  <c r="K27" i="7"/>
  <c r="H652" i="7"/>
  <c r="H664" i="7"/>
  <c r="H661" i="7" s="1"/>
  <c r="J661" i="7"/>
  <c r="I661" i="7"/>
  <c r="H651" i="7"/>
  <c r="J649" i="7"/>
  <c r="M649" i="7"/>
  <c r="H18" i="7" l="1"/>
  <c r="H8" i="7" s="1"/>
  <c r="H27" i="7"/>
  <c r="H653" i="7"/>
  <c r="I649" i="7"/>
  <c r="H655" i="7"/>
  <c r="H654" i="7"/>
  <c r="K649" i="7"/>
  <c r="L649" i="7"/>
  <c r="H649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<sst xmlns="http://schemas.openxmlformats.org/spreadsheetml/2006/main" count="892" uniqueCount="193">
  <si>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</si>
  <si>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</si>
  <si>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</si>
  <si>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</si>
  <si>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</si>
  <si>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</si>
  <si>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</si>
  <si>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</si>
  <si>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</si>
  <si>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</si>
  <si>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</si>
  <si>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</si>
  <si>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</si>
  <si>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</si>
  <si>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</si>
  <si>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</si>
  <si>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</si>
  <si>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</si>
  <si>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</si>
  <si>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</si>
  <si>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</si>
  <si>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</si>
  <si>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</si>
  <si>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</si>
  <si>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</si>
  <si>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</si>
  <si>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</si>
  <si>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</si>
  <si>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</si>
  <si>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</si>
  <si>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</si>
  <si>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</si>
  <si>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</si>
  <si>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</si>
  <si>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</si>
  <si>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</si>
  <si>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</si>
  <si>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</si>
  <si>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</si>
  <si>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</si>
  <si>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</si>
  <si>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</si>
  <si>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</si>
  <si>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</si>
  <si>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</si>
  <si>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</si>
  <si>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</si>
  <si>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</si>
  <si>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</si>
  <si>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</si>
  <si>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</si>
  <si>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</si>
  <si>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</si>
  <si>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</si>
  <si>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</si>
  <si>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</si>
  <si>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</si>
  <si>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</si>
  <si>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</si>
  <si>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</si>
  <si>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</si>
  <si>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</si>
  <si>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</si>
  <si>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</si>
  <si>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</si>
  <si>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</si>
  <si>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</si>
  <si>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</si>
  <si>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</si>
  <si>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</si>
  <si>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</si>
  <si>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</si>
  <si>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</si>
  <si>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</si>
  <si>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</si>
  <si>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</si>
  <si>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</si>
  <si>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</si>
  <si>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</si>
  <si>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</si>
  <si>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</si>
  <si>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</si>
  <si>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</si>
  <si>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</si>
  <si>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</si>
  <si>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</si>
  <si>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</si>
  <si>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</si>
  <si>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</si>
  <si>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</si>
  <si>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</si>
  <si>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</si>
  <si>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</si>
  <si>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</si>
  <si>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</si>
  <si>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</si>
  <si>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</si>
  <si>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</si>
  <si>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</si>
  <si>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</si>
  <si>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</si>
  <si>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</si>
  <si>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</si>
  <si>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</si>
  <si>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</si>
  <si>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</si>
  <si>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</si>
  <si>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</si>
  <si>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</si>
  <si>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</si>
  <si>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</si>
  <si>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</si>
  <si>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</si>
  <si>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</si>
  <si>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</si>
  <si>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</si>
  <si>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</si>
  <si>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</si>
  <si>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</si>
  <si>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</si>
  <si>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</si>
  <si>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</si>
  <si>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</si>
  <si>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</si>
  <si>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</si>
  <si>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</si>
  <si>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</si>
  <si>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</si>
  <si>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</si>
  <si>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</si>
  <si>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</si>
  <si>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</si>
  <si>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</si>
  <si>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</si>
  <si>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</si>
  <si>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</si>
  <si>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</si>
  <si>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</si>
  <si>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</si>
  <si>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</si>
  <si>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</si>
  <si>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</si>
  <si>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</si>
  <si>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</si>
  <si>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</si>
  <si>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</si>
  <si>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</si>
  <si>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</si>
  <si>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</si>
  <si>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</si>
  <si>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</si>
  <si>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</si>
  <si>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</si>
  <si>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</si>
  <si>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</si>
  <si>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</si>
  <si>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</si>
  <si>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</si>
  <si>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</si>
  <si>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</si>
  <si>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</si>
  <si>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</si>
  <si>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</si>
  <si>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</si>
  <si>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</si>
  <si>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</si>
  <si>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</si>
  <si>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</si>
  <si>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</si>
  <si>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</si>
  <si>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</si>
  <si>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</si>
  <si>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</si>
  <si>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</si>
  <si>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</si>
  <si>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</si>
  <si>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</si>
  <si>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</si>
  <si>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</si>
  <si>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</si>
  <si>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</si>
  <si>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</si>
  <si>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</si>
  <si>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</si>
  <si>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</si>
  <si>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</si>
  <si>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</si>
  <si>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</si>
  <si>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</si>
  <si>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</si>
  <si>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</si>
  <si>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Приложение № 6  к постановлению администрации города Благовещенска от_____________№________ 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</si>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</sst>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16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top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8"/>
  <sheetViews>
    <sheetView tabSelected="1" view="pageBreakPreview" zoomScaleNormal="71" zoomScaleSheetLayoutView="100" workbookViewId="0">
      <pane ySplit="7" topLeftCell="A410" activePane="bottomLeft" state="frozen"/>
      <selection pane="bottomLeft" activeCell="A415" sqref="A415:A416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79" t="s">
        <v>191</v>
      </c>
      <c r="K1" s="79"/>
      <c r="L1" s="79"/>
      <c r="M1" s="79"/>
      <c r="N1" s="3"/>
      <c r="O1" s="3"/>
    </row>
    <row r="2" spans="1:17" ht="44.25" customHeight="1" x14ac:dyDescent="0.2">
      <c r="J2" s="79" t="s">
        <v>35</v>
      </c>
      <c r="K2" s="79"/>
      <c r="L2" s="79"/>
      <c r="M2" s="79"/>
      <c r="N2" s="3"/>
      <c r="O2" s="3"/>
    </row>
    <row r="3" spans="1:17" ht="63.75" customHeight="1" x14ac:dyDescent="0.2">
      <c r="A3" s="81" t="s">
        <v>17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7" s="4" customFormat="1" ht="26.25" customHeight="1" x14ac:dyDescent="0.2">
      <c r="A4" s="80" t="s">
        <v>54</v>
      </c>
      <c r="B4" s="80" t="s">
        <v>21</v>
      </c>
      <c r="C4" s="80" t="s">
        <v>6</v>
      </c>
      <c r="D4" s="80" t="s">
        <v>55</v>
      </c>
      <c r="E4" s="80" t="s">
        <v>22</v>
      </c>
      <c r="F4" s="80" t="s">
        <v>56</v>
      </c>
      <c r="G4" s="80" t="s">
        <v>57</v>
      </c>
      <c r="H4" s="80"/>
      <c r="I4" s="80"/>
      <c r="J4" s="80"/>
      <c r="K4" s="80"/>
      <c r="L4" s="80"/>
      <c r="M4" s="80"/>
    </row>
    <row r="5" spans="1:17" s="4" customFormat="1" ht="34.5" customHeight="1" x14ac:dyDescent="0.2">
      <c r="A5" s="80"/>
      <c r="B5" s="80"/>
      <c r="C5" s="80"/>
      <c r="D5" s="80"/>
      <c r="E5" s="80"/>
      <c r="F5" s="80"/>
      <c r="G5" s="80" t="s">
        <v>7</v>
      </c>
      <c r="H5" s="80" t="s">
        <v>58</v>
      </c>
      <c r="I5" s="80"/>
      <c r="J5" s="80" t="s">
        <v>8</v>
      </c>
      <c r="K5" s="80" t="s">
        <v>9</v>
      </c>
      <c r="L5" s="80" t="s">
        <v>60</v>
      </c>
      <c r="M5" s="80" t="s">
        <v>10</v>
      </c>
    </row>
    <row r="6" spans="1:17" s="4" customFormat="1" ht="113.25" customHeight="1" x14ac:dyDescent="0.2">
      <c r="A6" s="80"/>
      <c r="B6" s="80"/>
      <c r="C6" s="80"/>
      <c r="D6" s="80"/>
      <c r="E6" s="80"/>
      <c r="F6" s="80"/>
      <c r="G6" s="80"/>
      <c r="H6" s="63" t="s">
        <v>11</v>
      </c>
      <c r="I6" s="63" t="s">
        <v>59</v>
      </c>
      <c r="J6" s="80"/>
      <c r="K6" s="80"/>
      <c r="L6" s="80"/>
      <c r="M6" s="80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64" t="s">
        <v>61</v>
      </c>
      <c r="B8" s="64"/>
      <c r="C8" s="64"/>
      <c r="D8" s="64"/>
      <c r="E8" s="64"/>
      <c r="F8" s="64"/>
      <c r="G8" s="5" t="s">
        <v>70</v>
      </c>
      <c r="H8" s="6">
        <f>H9+H11+H13+H15+H16+H18+H19+H20+H22+H24+H25</f>
        <v>9341163.5999999996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8789734.6999999993</v>
      </c>
      <c r="L8" s="6">
        <f t="shared" si="1"/>
        <v>337611.8</v>
      </c>
      <c r="M8" s="6">
        <f t="shared" si="0"/>
        <v>0</v>
      </c>
      <c r="O8" s="7"/>
      <c r="P8" s="7"/>
    </row>
    <row r="9" spans="1:17" ht="20.25" customHeight="1" x14ac:dyDescent="0.2">
      <c r="A9" s="64"/>
      <c r="B9" s="64"/>
      <c r="C9" s="64"/>
      <c r="D9" s="64"/>
      <c r="E9" s="64"/>
      <c r="F9" s="64"/>
      <c r="G9" s="58" t="s">
        <v>77</v>
      </c>
      <c r="H9" s="8">
        <f>J9+K9+L9+M9</f>
        <v>124964.7</v>
      </c>
      <c r="I9" s="8">
        <f>I28+I535+I583+I650</f>
        <v>2495.1</v>
      </c>
      <c r="J9" s="8">
        <f>J28+J535+J583+J650</f>
        <v>98793.9</v>
      </c>
      <c r="K9" s="8">
        <f>K28+K535+K583+K650</f>
        <v>17534.8</v>
      </c>
      <c r="L9" s="8">
        <f>L28+L535+L583+L650</f>
        <v>8636</v>
      </c>
      <c r="M9" s="8">
        <f>M28+M535+M583+M650</f>
        <v>0</v>
      </c>
      <c r="O9" s="7"/>
    </row>
    <row r="10" spans="1:17" ht="45" x14ac:dyDescent="0.2">
      <c r="A10" s="64"/>
      <c r="B10" s="64"/>
      <c r="C10" s="64"/>
      <c r="D10" s="64"/>
      <c r="E10" s="64"/>
      <c r="F10" s="64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64"/>
      <c r="B11" s="64"/>
      <c r="C11" s="64"/>
      <c r="D11" s="64"/>
      <c r="E11" s="64"/>
      <c r="F11" s="64"/>
      <c r="G11" s="58" t="s">
        <v>80</v>
      </c>
      <c r="H11" s="8">
        <f t="shared" ref="H11:H25" si="2">J11+K11+L11+M11</f>
        <v>9216.5</v>
      </c>
      <c r="I11" s="8">
        <f>I30+I536+I584+I651</f>
        <v>0</v>
      </c>
      <c r="J11" s="8">
        <f>J30+J536+J584+J651</f>
        <v>0</v>
      </c>
      <c r="K11" s="8">
        <f>K30+K536+K584+K651</f>
        <v>0</v>
      </c>
      <c r="L11" s="8">
        <f>L30+L536+L584+L651</f>
        <v>9216.5</v>
      </c>
      <c r="M11" s="8">
        <f>M30+M536+M584+M651</f>
        <v>0</v>
      </c>
    </row>
    <row r="12" spans="1:17" ht="45" x14ac:dyDescent="0.2">
      <c r="A12" s="64"/>
      <c r="B12" s="64"/>
      <c r="C12" s="64"/>
      <c r="D12" s="64"/>
      <c r="E12" s="64"/>
      <c r="F12" s="64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64"/>
      <c r="B13" s="64"/>
      <c r="C13" s="64"/>
      <c r="D13" s="64"/>
      <c r="E13" s="64"/>
      <c r="F13" s="64"/>
      <c r="G13" s="58" t="s">
        <v>75</v>
      </c>
      <c r="H13" s="8">
        <f t="shared" si="2"/>
        <v>13966.9</v>
      </c>
      <c r="I13" s="8">
        <f>I32+I537+I585+I652</f>
        <v>347.6</v>
      </c>
      <c r="J13" s="8">
        <f>J32+J537+J585+J652</f>
        <v>0</v>
      </c>
      <c r="K13" s="8">
        <f>K32+K537+K585+K652</f>
        <v>0</v>
      </c>
      <c r="L13" s="8">
        <f>L32+L537+L585+L652</f>
        <v>13966.9</v>
      </c>
      <c r="M13" s="8">
        <f>M32+M537+M585+M652</f>
        <v>0</v>
      </c>
      <c r="O13" s="7"/>
    </row>
    <row r="14" spans="1:17" ht="45" x14ac:dyDescent="0.2">
      <c r="A14" s="64"/>
      <c r="B14" s="64"/>
      <c r="C14" s="64"/>
      <c r="D14" s="64"/>
      <c r="E14" s="64"/>
      <c r="F14" s="64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64"/>
      <c r="B15" s="64"/>
      <c r="C15" s="64"/>
      <c r="D15" s="64"/>
      <c r="E15" s="64"/>
      <c r="F15" s="64"/>
      <c r="G15" s="58" t="s">
        <v>2</v>
      </c>
      <c r="H15" s="8">
        <f t="shared" si="2"/>
        <v>69879.7</v>
      </c>
      <c r="I15" s="8">
        <f t="shared" ref="I15:M16" si="3">I34+I538+I586+I653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64"/>
      <c r="B16" s="64"/>
      <c r="C16" s="64"/>
      <c r="D16" s="64"/>
      <c r="E16" s="64"/>
      <c r="F16" s="64"/>
      <c r="G16" s="58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64"/>
      <c r="B17" s="64"/>
      <c r="C17" s="64"/>
      <c r="D17" s="64"/>
      <c r="E17" s="64"/>
      <c r="F17" s="64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64"/>
      <c r="B18" s="64"/>
      <c r="C18" s="64"/>
      <c r="D18" s="64"/>
      <c r="E18" s="64"/>
      <c r="F18" s="64"/>
      <c r="G18" s="58" t="s">
        <v>4</v>
      </c>
      <c r="H18" s="8">
        <f>J18+K18+L18+M18</f>
        <v>344066.5</v>
      </c>
      <c r="I18" s="8">
        <f>I37+I540+I588+I655</f>
        <v>17215</v>
      </c>
      <c r="J18" s="8">
        <f>J37+J540+J588+J655</f>
        <v>0</v>
      </c>
      <c r="K18" s="8">
        <f>K37+K540+K588+K655</f>
        <v>302434.8</v>
      </c>
      <c r="L18" s="8">
        <f>L37+L540+L588+L655</f>
        <v>41631.699999999997</v>
      </c>
      <c r="M18" s="8">
        <f>M37+M540+M588+M655</f>
        <v>0</v>
      </c>
    </row>
    <row r="19" spans="1:17" ht="21" customHeight="1" x14ac:dyDescent="0.2">
      <c r="A19" s="64"/>
      <c r="B19" s="64"/>
      <c r="C19" s="64"/>
      <c r="D19" s="64"/>
      <c r="E19" s="64"/>
      <c r="F19" s="64"/>
      <c r="G19" s="58" t="s">
        <v>23</v>
      </c>
      <c r="H19" s="8">
        <f>J19+K19+L19+M19</f>
        <v>270205</v>
      </c>
      <c r="I19" s="8">
        <f t="shared" ref="I19:L20" si="4">I38+I541+I589+I656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M38+M541+M589+M656+M128</f>
        <v>0</v>
      </c>
      <c r="N19" s="15"/>
    </row>
    <row r="20" spans="1:17" ht="33.75" customHeight="1" x14ac:dyDescent="0.2">
      <c r="A20" s="64"/>
      <c r="B20" s="64"/>
      <c r="C20" s="64"/>
      <c r="D20" s="64"/>
      <c r="E20" s="64"/>
      <c r="F20" s="64"/>
      <c r="G20" s="58" t="s">
        <v>141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M39+M542+M590+M657</f>
        <v>0</v>
      </c>
      <c r="Q20" s="13"/>
    </row>
    <row r="21" spans="1:17" ht="29.25" customHeight="1" x14ac:dyDescent="0.25">
      <c r="A21" s="64"/>
      <c r="B21" s="64"/>
      <c r="C21" s="64"/>
      <c r="D21" s="64"/>
      <c r="E21" s="64"/>
      <c r="F21" s="64"/>
      <c r="G21" s="9" t="s">
        <v>81</v>
      </c>
      <c r="H21" s="18">
        <f t="shared" ref="H21:J21" si="5">H40+H591</f>
        <v>24301.1</v>
      </c>
      <c r="I21" s="18">
        <f t="shared" si="5"/>
        <v>24301.1</v>
      </c>
      <c r="J21" s="18">
        <f t="shared" si="5"/>
        <v>0</v>
      </c>
      <c r="K21" s="18">
        <f>K40+K591</f>
        <v>21808</v>
      </c>
      <c r="L21" s="18">
        <f>L40+L591</f>
        <v>2493.1</v>
      </c>
      <c r="M21" s="18">
        <f t="shared" ref="M21" si="6">M40</f>
        <v>0</v>
      </c>
      <c r="Q21" s="13"/>
    </row>
    <row r="22" spans="1:17" ht="21" customHeight="1" x14ac:dyDescent="0.2">
      <c r="A22" s="64"/>
      <c r="B22" s="64"/>
      <c r="C22" s="64"/>
      <c r="D22" s="64"/>
      <c r="E22" s="64"/>
      <c r="F22" s="64"/>
      <c r="G22" s="58" t="s">
        <v>182</v>
      </c>
      <c r="H22" s="8">
        <f t="shared" si="2"/>
        <v>3602453.6999999997</v>
      </c>
      <c r="I22" s="8">
        <f>I41+I543+I592+I658</f>
        <v>57425.5</v>
      </c>
      <c r="J22" s="8">
        <f>J41+J543+J592+J658+J41</f>
        <v>0</v>
      </c>
      <c r="K22" s="8">
        <f>K41+K543+K592+K658</f>
        <v>3511120.9</v>
      </c>
      <c r="L22" s="8">
        <f>L41+L543+L592+L658</f>
        <v>91332.800000000003</v>
      </c>
      <c r="M22" s="8">
        <f>M41+M543+M592+M658+M27</f>
        <v>0</v>
      </c>
    </row>
    <row r="23" spans="1:17" ht="35.25" customHeight="1" x14ac:dyDescent="0.2">
      <c r="A23" s="64"/>
      <c r="B23" s="64"/>
      <c r="C23" s="64"/>
      <c r="D23" s="64"/>
      <c r="E23" s="64"/>
      <c r="F23" s="64"/>
      <c r="G23" s="9" t="s">
        <v>81</v>
      </c>
      <c r="H23" s="45">
        <f>H42+H593</f>
        <v>34190</v>
      </c>
      <c r="I23" s="45">
        <f>I42+I593</f>
        <v>23200</v>
      </c>
      <c r="J23" s="45">
        <f>J593</f>
        <v>0</v>
      </c>
      <c r="K23" s="45">
        <f>K42+K593</f>
        <v>32138.6</v>
      </c>
      <c r="L23" s="45">
        <f>L42+L593</f>
        <v>2051.4</v>
      </c>
      <c r="M23" s="45">
        <v>0</v>
      </c>
    </row>
    <row r="24" spans="1:17" ht="21" customHeight="1" x14ac:dyDescent="0.2">
      <c r="A24" s="64"/>
      <c r="B24" s="64"/>
      <c r="C24" s="64"/>
      <c r="D24" s="64"/>
      <c r="E24" s="64"/>
      <c r="F24" s="64"/>
      <c r="G24" s="58" t="s">
        <v>33</v>
      </c>
      <c r="H24" s="8">
        <f t="shared" si="2"/>
        <v>2544898.4</v>
      </c>
      <c r="I24" s="8">
        <f t="shared" ref="I24:M25" si="7">I43+I544+I594+I659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">
      <c r="A25" s="64"/>
      <c r="B25" s="64"/>
      <c r="C25" s="64"/>
      <c r="D25" s="64"/>
      <c r="E25" s="64"/>
      <c r="F25" s="64"/>
      <c r="G25" s="58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75" x14ac:dyDescent="0.2">
      <c r="A26" s="101" t="s">
        <v>71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7" ht="102" customHeight="1" x14ac:dyDescent="0.2">
      <c r="A27" s="64" t="s">
        <v>38</v>
      </c>
      <c r="B27" s="64"/>
      <c r="C27" s="64"/>
      <c r="D27" s="64"/>
      <c r="E27" s="64"/>
      <c r="F27" s="64"/>
      <c r="G27" s="58" t="s">
        <v>62</v>
      </c>
      <c r="H27" s="17">
        <f t="shared" ref="H27:M27" si="8">H28+H30+H32+H34+H35+H37+H38+H39+H41+H43+H44</f>
        <v>8843478.1999999993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8434282.5</v>
      </c>
      <c r="L27" s="17">
        <f t="shared" si="8"/>
        <v>310401.8</v>
      </c>
      <c r="M27" s="6">
        <f t="shared" si="8"/>
        <v>0</v>
      </c>
      <c r="O27" s="7"/>
      <c r="P27" s="7"/>
    </row>
    <row r="28" spans="1:17" ht="35.25" customHeight="1" x14ac:dyDescent="0.2">
      <c r="A28" s="64"/>
      <c r="B28" s="64"/>
      <c r="C28" s="64"/>
      <c r="D28" s="64"/>
      <c r="E28" s="64"/>
      <c r="F28" s="64"/>
      <c r="G28" s="58" t="s">
        <v>77</v>
      </c>
      <c r="H28" s="8">
        <f>J28+K28+L28+M28</f>
        <v>124964.7</v>
      </c>
      <c r="I28" s="8">
        <f>I46+P71+I59+I72+I84+I97+I109+I233+I121+I245+I257+I269+I293+I305+I329+I341</f>
        <v>2495.1</v>
      </c>
      <c r="J28" s="8">
        <f>J46+Q71+J59+J72+J84+J97+J109+J233+J121+J245+J257+J269+J293+J305+J329+J341</f>
        <v>98793.9</v>
      </c>
      <c r="K28" s="8">
        <f>K46+R71+K59+K72+K84+K97+K109+K233+K121+K245+K257+K269+K293+K305+K329+K341</f>
        <v>17534.8</v>
      </c>
      <c r="L28" s="8">
        <f>L46+S71+2524.5+L72+L84+L97+L109+L233+L121+L245+L257+L269+L293+L305+L329+L341</f>
        <v>8636</v>
      </c>
      <c r="M28" s="8">
        <f>M46+T71+M59+M72+M84+M97+M109+M233+M121+M245+M257+M269+M293+M305+M329+M341</f>
        <v>0</v>
      </c>
      <c r="O28" s="7"/>
    </row>
    <row r="29" spans="1:17" ht="45" x14ac:dyDescent="0.2">
      <c r="A29" s="64"/>
      <c r="B29" s="64"/>
      <c r="C29" s="64"/>
      <c r="D29" s="64"/>
      <c r="E29" s="64"/>
      <c r="F29" s="64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64"/>
      <c r="B30" s="64"/>
      <c r="C30" s="64"/>
      <c r="D30" s="64"/>
      <c r="E30" s="64"/>
      <c r="F30" s="64"/>
      <c r="G30" s="5" t="s">
        <v>80</v>
      </c>
      <c r="H30" s="6">
        <f t="shared" ref="H30:H44" si="9">J30+K30+L30+M30</f>
        <v>9216.5</v>
      </c>
      <c r="I30" s="6">
        <f>I47+P72+I61+I73+I85+I98+I110+I234+I122+I246+I258+I270+I294+I306+I330+I342</f>
        <v>0</v>
      </c>
      <c r="J30" s="6">
        <f>J47+Q72+J61+J73+J85+J98+J110+J234+J122+J246+J258+J270+J294+J306+J330+J342</f>
        <v>0</v>
      </c>
      <c r="K30" s="6">
        <f>K47+R72+K61+K73+K85+K98+K110+K234+K122+K246+K258+K270+K294+K306+K330+K342</f>
        <v>0</v>
      </c>
      <c r="L30" s="6">
        <f>L47+S72+L73+1200+L98+L110+L234+L122+L246+L258+L270+L294+L306+L330+L342</f>
        <v>9216.5</v>
      </c>
      <c r="M30" s="6">
        <f>M47+T72+M61+M73+M85+M98+M110+M234+M122+M246+M258+M270+M294+M306+M330+M342</f>
        <v>0</v>
      </c>
    </row>
    <row r="31" spans="1:17" ht="45" x14ac:dyDescent="0.2">
      <c r="A31" s="64"/>
      <c r="B31" s="64"/>
      <c r="C31" s="64"/>
      <c r="D31" s="64"/>
      <c r="E31" s="64"/>
      <c r="F31" s="64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64"/>
      <c r="B32" s="64"/>
      <c r="C32" s="64"/>
      <c r="D32" s="64"/>
      <c r="E32" s="64"/>
      <c r="F32" s="64"/>
      <c r="G32" s="5" t="s">
        <v>75</v>
      </c>
      <c r="H32" s="16">
        <f t="shared" si="9"/>
        <v>13619.3</v>
      </c>
      <c r="I32" s="16">
        <f>I48+P73+I62+I74+I87+I99+I111+I235+I123+I247+I259+I271+I295+I307+I331+I343</f>
        <v>0</v>
      </c>
      <c r="J32" s="16">
        <f>J48+Q73+J62+J74+J87+J99+J111+J235+J123+J247+J259+J271+J295+J307+J331+J343</f>
        <v>0</v>
      </c>
      <c r="K32" s="16">
        <f>K48+R73+K62+K74+K87+K99+K111+K235+K123+K247+K259+K271+K295+K307+K331+K343</f>
        <v>0</v>
      </c>
      <c r="L32" s="16">
        <f>3908.3+L62+S73+L74+L87+L99+L111+L235+L123+L247+L259+L271+L295+L307+L331+L343</f>
        <v>13619.3</v>
      </c>
      <c r="M32" s="16">
        <f>M48+T73+M62+M74+M87+M99+M111+M235+M123+M247+M259+M271+M295+M307+M331+M343</f>
        <v>0</v>
      </c>
      <c r="O32" s="7"/>
    </row>
    <row r="33" spans="1:17" ht="45" x14ac:dyDescent="0.25">
      <c r="A33" s="64"/>
      <c r="B33" s="64"/>
      <c r="C33" s="64"/>
      <c r="D33" s="64"/>
      <c r="E33" s="64"/>
      <c r="F33" s="64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64"/>
      <c r="B34" s="64"/>
      <c r="C34" s="64"/>
      <c r="D34" s="64"/>
      <c r="E34" s="64"/>
      <c r="F34" s="64"/>
      <c r="G34" s="5" t="s">
        <v>2</v>
      </c>
      <c r="H34" s="16">
        <f t="shared" si="9"/>
        <v>69290.3</v>
      </c>
      <c r="I34" s="16">
        <f t="shared" ref="I34:M35" si="10">I50+P74+I63+I75+I88+I100+I112+I236+I124+I248+I260+I272+I296+I308+I332+I344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25">
      <c r="A35" s="64"/>
      <c r="B35" s="64"/>
      <c r="C35" s="64"/>
      <c r="D35" s="64"/>
      <c r="E35" s="64"/>
      <c r="F35" s="64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25">
      <c r="A36" s="64"/>
      <c r="B36" s="64"/>
      <c r="C36" s="64"/>
      <c r="D36" s="64"/>
      <c r="E36" s="64"/>
      <c r="F36" s="64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64"/>
      <c r="B37" s="64"/>
      <c r="C37" s="64"/>
      <c r="D37" s="64"/>
      <c r="E37" s="64"/>
      <c r="F37" s="64"/>
      <c r="G37" s="58" t="s">
        <v>4</v>
      </c>
      <c r="H37" s="16">
        <f t="shared" si="9"/>
        <v>135827.79999999999</v>
      </c>
      <c r="I37" s="16">
        <f>I52+P76+I65+I77+I90+I102+I114+I238+I127+I250+I262+I274+I298+I310+I334+I346</f>
        <v>17215</v>
      </c>
      <c r="J37" s="16">
        <f>J52+Q76+J65+J77+J90+J102+J114+J238+J127+J250+J262+J274+J298+J310+J334+J346</f>
        <v>0</v>
      </c>
      <c r="K37" s="16">
        <f>K52+R76+K65+K77+K90+K102+K114+K238+K127+K250+K262+K274+K298+K310+K334+K346</f>
        <v>109434.8</v>
      </c>
      <c r="L37" s="16">
        <f>L52+S76+L65+L77+L90+L102+L114+L238+L127+L250+L262+L274+L298+L310+L334+L346</f>
        <v>26393</v>
      </c>
      <c r="M37" s="16">
        <f>M52+T76+M65+M77+M90+M102+M114+M238+M127+M250+M262+M274+M298+M310+M334+M346</f>
        <v>0</v>
      </c>
    </row>
    <row r="38" spans="1:17" ht="15.75" x14ac:dyDescent="0.25">
      <c r="A38" s="64"/>
      <c r="B38" s="64"/>
      <c r="C38" s="64"/>
      <c r="D38" s="64"/>
      <c r="E38" s="64"/>
      <c r="F38" s="64"/>
      <c r="G38" s="58" t="s">
        <v>23</v>
      </c>
      <c r="H38" s="16">
        <f>J38+K38+L38+M38</f>
        <v>28109.300000000003</v>
      </c>
      <c r="I38" s="16">
        <f>I53+P77+I66+I78+I91+I103+I115+I239+I128+I251+I263+I275+I287+I299+I311+I323+I335+I347+I372</f>
        <v>11097.9</v>
      </c>
      <c r="J38" s="16">
        <f>J53+Q77+J66+J78+J91+J103+J115+J239+J128+J251+J263+J275+J287+J299+J311+J323+J335+J347+J372</f>
        <v>0</v>
      </c>
      <c r="K38" s="16">
        <f>K53+R77+K66+K78+K91+K103+K115+K239+K128+K251+K263+K275+K287+K299+K311+K323+K335+K347+K372</f>
        <v>10227</v>
      </c>
      <c r="L38" s="16">
        <f>L53+S77+L66+L78+L91+L103+L115+L239+L128+L251+L263+L275+L287+L299+L311+L323+L335+L347+L372+L384+L396+L409</f>
        <v>17882.300000000003</v>
      </c>
      <c r="M38" s="16">
        <f>M53+T77+M66+M78+M91+M103+M115+M239+M128+M251+M263+M275+M299+M311+M335+M347</f>
        <v>0</v>
      </c>
      <c r="N38" s="15"/>
    </row>
    <row r="39" spans="1:17" ht="33.75" customHeight="1" x14ac:dyDescent="0.25">
      <c r="A39" s="64"/>
      <c r="B39" s="64"/>
      <c r="C39" s="64"/>
      <c r="D39" s="64"/>
      <c r="E39" s="64"/>
      <c r="F39" s="64"/>
      <c r="G39" s="58" t="s">
        <v>141</v>
      </c>
      <c r="H39" s="16">
        <f>J39+K39+L39+M39</f>
        <v>2303033.1999999997</v>
      </c>
      <c r="I39" s="16">
        <f>I54+P78+I67+I79+I92+I104+I116+I240+I129+I252+I264+I276+I300+I312+I336+I349</f>
        <v>4131.6000000000004</v>
      </c>
      <c r="J39" s="16">
        <f>J54+Q78+J67+J79+J92+J104+J116+J240+J129+J252+J264+J276+J300+J312+J336+J349</f>
        <v>0</v>
      </c>
      <c r="K39" s="16">
        <f>K54+R78+K67+K79+K92+K104+K116+K240+K129+K252+K264+K276+K300+K312+K336+K349+K361+K422+K458+K494</f>
        <v>2273621.2999999998</v>
      </c>
      <c r="L39" s="16">
        <f>L54+S78+L67+L79+L92+L104+L116+L240+L129+L252+L264+L276+L300+L312+L336+L349+L361+L373+L397+L410+L422+L458+L494+L482</f>
        <v>29411.9</v>
      </c>
      <c r="M39" s="16">
        <f>M54+T78+M67+M79+M92+M104+M116+M240+M129+M252+M264+M276+M300+M312+M336+M349</f>
        <v>0</v>
      </c>
      <c r="Q39" s="13"/>
    </row>
    <row r="40" spans="1:17" ht="45" x14ac:dyDescent="0.25">
      <c r="A40" s="64"/>
      <c r="B40" s="64"/>
      <c r="C40" s="64"/>
      <c r="D40" s="64"/>
      <c r="E40" s="64"/>
      <c r="F40" s="64"/>
      <c r="G40" s="9" t="s">
        <v>81</v>
      </c>
      <c r="H40" s="16">
        <f>H398</f>
        <v>1101.0999999999999</v>
      </c>
      <c r="I40" s="16">
        <f>I398</f>
        <v>1101.0999999999999</v>
      </c>
      <c r="J40" s="16">
        <f t="shared" ref="J40:M40" si="11">J398</f>
        <v>0</v>
      </c>
      <c r="K40" s="16">
        <f t="shared" si="11"/>
        <v>0</v>
      </c>
      <c r="L40" s="16">
        <f>L398</f>
        <v>1101.0999999999999</v>
      </c>
      <c r="M40" s="16">
        <f t="shared" si="11"/>
        <v>0</v>
      </c>
      <c r="Q40" s="13"/>
    </row>
    <row r="41" spans="1:17" ht="15.75" x14ac:dyDescent="0.25">
      <c r="A41" s="64"/>
      <c r="B41" s="64"/>
      <c r="C41" s="64"/>
      <c r="D41" s="64"/>
      <c r="E41" s="64"/>
      <c r="F41" s="64"/>
      <c r="G41" s="58" t="s">
        <v>182</v>
      </c>
      <c r="H41" s="16">
        <f t="shared" si="9"/>
        <v>3579253.6999999997</v>
      </c>
      <c r="I41" s="16">
        <f>I55+P79+I68+I80+I93+I105+I117+I241+I130+I253+I265+I277+I301+I313+I337+I350</f>
        <v>34225.5</v>
      </c>
      <c r="J41" s="16">
        <f>J55+Q79+J68+J80+J93+J105+J117+J241+J130+J253+J265+J277+J301+J313+J337+J350</f>
        <v>0</v>
      </c>
      <c r="K41" s="16">
        <f>K55+R79+K68+K80+K93+K105+K117+K241+K130+K253+K265+K277+K301+K313+K337+K350+K362+K423+K399+K459+K495</f>
        <v>3489312.9</v>
      </c>
      <c r="L41" s="16">
        <f>L55+L68+L80+L93+L105+L117+L241+L130+L253+L265+L277+L301+L313+L337+L350+L362+L374+L399+L411+L423+L459+L495+L531</f>
        <v>89940.800000000003</v>
      </c>
      <c r="M41" s="16">
        <f>M55+T79+M68+M80+M93+M105+M117+M241+M130+M253+M265+M277+M301+M313+M337+M350</f>
        <v>0</v>
      </c>
    </row>
    <row r="42" spans="1:17" ht="45" x14ac:dyDescent="0.25">
      <c r="A42" s="64"/>
      <c r="B42" s="64"/>
      <c r="C42" s="64"/>
      <c r="D42" s="64"/>
      <c r="E42" s="64"/>
      <c r="F42" s="64"/>
      <c r="G42" s="9" t="s">
        <v>81</v>
      </c>
      <c r="H42" s="18">
        <f t="shared" ref="H42:J42" si="12">H131</f>
        <v>10990</v>
      </c>
      <c r="I42" s="18">
        <f t="shared" si="12"/>
        <v>0</v>
      </c>
      <c r="J42" s="18">
        <f t="shared" si="12"/>
        <v>0</v>
      </c>
      <c r="K42" s="18">
        <f>K131</f>
        <v>10330.6</v>
      </c>
      <c r="L42" s="18">
        <f t="shared" ref="L42:M42" si="13">L131</f>
        <v>659.4</v>
      </c>
      <c r="M42" s="18">
        <f t="shared" si="13"/>
        <v>0</v>
      </c>
    </row>
    <row r="43" spans="1:17" ht="15.75" x14ac:dyDescent="0.25">
      <c r="A43" s="64"/>
      <c r="B43" s="64"/>
      <c r="C43" s="64"/>
      <c r="D43" s="64"/>
      <c r="E43" s="64"/>
      <c r="F43" s="64"/>
      <c r="G43" s="58" t="s">
        <v>33</v>
      </c>
      <c r="H43" s="16">
        <f>J43+K43+L43+M43</f>
        <v>2544898.4</v>
      </c>
      <c r="I43" s="16">
        <f>I56+P80+I69+I81+I94+I106+I118+I242+I132+I254+I266+I278+I302+I314+I338+I351</f>
        <v>0</v>
      </c>
      <c r="J43" s="16">
        <f>J56+Q80+J69+J81+J94+J106+J118+J242+J132+J254+J266+J278+J302+J314+J338+J351</f>
        <v>0</v>
      </c>
      <c r="K43" s="16">
        <f>K56+R80+K69+K81+K94+K106+K118+K242+K132+K254+K266+K278+K302+K314+K338+K351+K363+K424+K400+K460+K496</f>
        <v>2519449.4</v>
      </c>
      <c r="L43" s="16">
        <f>L56+S80+L69+L81+L94+L106+L118+L242+L132+L254+L266+L278+L302+L314+L338+L351+L363+L375+L400+L412+L424+L460+L496+L532</f>
        <v>25449</v>
      </c>
      <c r="M43" s="16">
        <f>M56+T80+M69+M81+M94+M106+M118+M242+M132+M254+M266+M278+M302+M314+M338+M351</f>
        <v>0</v>
      </c>
    </row>
    <row r="44" spans="1:17" ht="15.75" x14ac:dyDescent="0.25">
      <c r="A44" s="64"/>
      <c r="B44" s="64"/>
      <c r="C44" s="64"/>
      <c r="D44" s="64"/>
      <c r="E44" s="64"/>
      <c r="F44" s="64"/>
      <c r="G44" s="58" t="s">
        <v>34</v>
      </c>
      <c r="H44" s="16">
        <f t="shared" si="9"/>
        <v>0</v>
      </c>
      <c r="I44" s="16">
        <f>I57+P81+I70+I82+I95+I107+I119+I243+I133+I255+I267+I279+I303+I315+I339+I352</f>
        <v>0</v>
      </c>
      <c r="J44" s="16">
        <f>J57+Q81+J70+J82+J95+J107+J119+J243+J133+J255+J267+J279+J303+J315+J339+J352</f>
        <v>0</v>
      </c>
      <c r="K44" s="16">
        <f>K57+R81+K70+K82+K95+K107+K119+K243+K133+K255+K267+K279+K303+K315+K339+K352+K364+K425+K401+K461+K497</f>
        <v>0</v>
      </c>
      <c r="L44" s="16">
        <f>L57+S81+L70+L82+L95+L107+L119+L243+L133+L255+L267+L279+L303+L315+L339+L352+L364+L376+L400+L413+L425+L461+L497</f>
        <v>0</v>
      </c>
      <c r="M44" s="16">
        <f>M57+T81+M70+M82+M95+M107+M119+M243+M133+M255+M267+M279+M303+M315+M339+M352</f>
        <v>0</v>
      </c>
    </row>
    <row r="45" spans="1:17" ht="95.25" customHeight="1" x14ac:dyDescent="0.2">
      <c r="A45" s="64" t="s">
        <v>104</v>
      </c>
      <c r="B45" s="64" t="s">
        <v>12</v>
      </c>
      <c r="C45" s="64" t="s">
        <v>52</v>
      </c>
      <c r="D45" s="94">
        <v>18974</v>
      </c>
      <c r="E45" s="64" t="s">
        <v>18</v>
      </c>
      <c r="F45" s="64" t="s">
        <v>98</v>
      </c>
      <c r="G45" s="22" t="s">
        <v>72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75" x14ac:dyDescent="0.2">
      <c r="A46" s="64"/>
      <c r="B46" s="64"/>
      <c r="C46" s="64"/>
      <c r="D46" s="83"/>
      <c r="E46" s="64"/>
      <c r="F46" s="64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75" x14ac:dyDescent="0.2">
      <c r="A47" s="64"/>
      <c r="B47" s="64"/>
      <c r="C47" s="64"/>
      <c r="D47" s="83"/>
      <c r="E47" s="64"/>
      <c r="F47" s="64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15.75" x14ac:dyDescent="0.2">
      <c r="A48" s="64"/>
      <c r="B48" s="64"/>
      <c r="C48" s="64"/>
      <c r="D48" s="83"/>
      <c r="E48" s="64"/>
      <c r="F48" s="64"/>
      <c r="G48" s="22" t="s">
        <v>75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5" x14ac:dyDescent="0.2">
      <c r="A49" s="64"/>
      <c r="B49" s="64"/>
      <c r="C49" s="64"/>
      <c r="D49" s="83"/>
      <c r="E49" s="64"/>
      <c r="F49" s="64"/>
      <c r="G49" s="23" t="s">
        <v>76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75" x14ac:dyDescent="0.2">
      <c r="A50" s="64"/>
      <c r="B50" s="64"/>
      <c r="C50" s="64"/>
      <c r="D50" s="83"/>
      <c r="E50" s="64"/>
      <c r="F50" s="64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75" x14ac:dyDescent="0.2">
      <c r="A51" s="64"/>
      <c r="B51" s="64"/>
      <c r="C51" s="64"/>
      <c r="D51" s="83"/>
      <c r="E51" s="64"/>
      <c r="F51" s="64"/>
      <c r="G51" s="22" t="s">
        <v>3</v>
      </c>
      <c r="H51" s="8">
        <f t="shared" ref="H51:H57" si="14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75" x14ac:dyDescent="0.2">
      <c r="A52" s="64"/>
      <c r="B52" s="64"/>
      <c r="C52" s="64"/>
      <c r="D52" s="83"/>
      <c r="E52" s="64"/>
      <c r="F52" s="64"/>
      <c r="G52" s="22" t="s">
        <v>4</v>
      </c>
      <c r="H52" s="8">
        <f t="shared" si="14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75" x14ac:dyDescent="0.2">
      <c r="A53" s="64"/>
      <c r="B53" s="64"/>
      <c r="C53" s="64"/>
      <c r="D53" s="83"/>
      <c r="E53" s="64"/>
      <c r="F53" s="64"/>
      <c r="G53" s="22" t="s">
        <v>23</v>
      </c>
      <c r="H53" s="8">
        <f t="shared" si="14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75" x14ac:dyDescent="0.2">
      <c r="A54" s="64"/>
      <c r="B54" s="64"/>
      <c r="C54" s="64"/>
      <c r="D54" s="83"/>
      <c r="E54" s="64"/>
      <c r="F54" s="64"/>
      <c r="G54" s="22" t="s">
        <v>31</v>
      </c>
      <c r="H54" s="8">
        <f t="shared" si="14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64"/>
      <c r="B55" s="64"/>
      <c r="C55" s="64"/>
      <c r="D55" s="83"/>
      <c r="E55" s="64"/>
      <c r="F55" s="64"/>
      <c r="G55" s="22" t="s">
        <v>32</v>
      </c>
      <c r="H55" s="8">
        <f t="shared" si="14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64"/>
      <c r="B56" s="64"/>
      <c r="C56" s="64"/>
      <c r="D56" s="83"/>
      <c r="E56" s="64"/>
      <c r="F56" s="64"/>
      <c r="G56" s="22" t="s">
        <v>33</v>
      </c>
      <c r="H56" s="8">
        <f t="shared" si="14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75" x14ac:dyDescent="0.2">
      <c r="A57" s="64"/>
      <c r="B57" s="64"/>
      <c r="C57" s="64"/>
      <c r="D57" s="83"/>
      <c r="E57" s="64"/>
      <c r="F57" s="64"/>
      <c r="G57" s="22" t="s">
        <v>34</v>
      </c>
      <c r="H57" s="8">
        <f t="shared" si="14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">
      <c r="A58" s="64" t="s">
        <v>39</v>
      </c>
      <c r="B58" s="64" t="s">
        <v>12</v>
      </c>
      <c r="C58" s="64" t="s">
        <v>13</v>
      </c>
      <c r="D58" s="83">
        <v>933982.1</v>
      </c>
      <c r="E58" s="64" t="s">
        <v>50</v>
      </c>
      <c r="F58" s="64" t="s">
        <v>109</v>
      </c>
      <c r="G58" s="22" t="s">
        <v>72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15.75" x14ac:dyDescent="0.2">
      <c r="A59" s="64"/>
      <c r="B59" s="64"/>
      <c r="C59" s="64"/>
      <c r="D59" s="83"/>
      <c r="E59" s="64"/>
      <c r="F59" s="64"/>
      <c r="G59" s="22" t="s">
        <v>77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5" x14ac:dyDescent="0.2">
      <c r="A60" s="64"/>
      <c r="B60" s="64"/>
      <c r="C60" s="64"/>
      <c r="D60" s="83"/>
      <c r="E60" s="64"/>
      <c r="F60" s="64"/>
      <c r="G60" s="9" t="s">
        <v>76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75" x14ac:dyDescent="0.2">
      <c r="A61" s="64"/>
      <c r="B61" s="64"/>
      <c r="C61" s="64"/>
      <c r="D61" s="83"/>
      <c r="E61" s="64"/>
      <c r="F61" s="64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75" x14ac:dyDescent="0.25">
      <c r="A62" s="64"/>
      <c r="B62" s="64"/>
      <c r="C62" s="64"/>
      <c r="D62" s="83"/>
      <c r="E62" s="64"/>
      <c r="F62" s="64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75" x14ac:dyDescent="0.2">
      <c r="A63" s="64"/>
      <c r="B63" s="64"/>
      <c r="C63" s="64"/>
      <c r="D63" s="83"/>
      <c r="E63" s="64"/>
      <c r="F63" s="64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75" x14ac:dyDescent="0.2">
      <c r="A64" s="64"/>
      <c r="B64" s="64"/>
      <c r="C64" s="64"/>
      <c r="D64" s="83"/>
      <c r="E64" s="64"/>
      <c r="F64" s="64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75" x14ac:dyDescent="0.2">
      <c r="A65" s="64"/>
      <c r="B65" s="64"/>
      <c r="C65" s="64"/>
      <c r="D65" s="83"/>
      <c r="E65" s="64"/>
      <c r="F65" s="64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75" x14ac:dyDescent="0.2">
      <c r="A66" s="64"/>
      <c r="B66" s="64"/>
      <c r="C66" s="64"/>
      <c r="D66" s="83"/>
      <c r="E66" s="64"/>
      <c r="F66" s="64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75" x14ac:dyDescent="0.2">
      <c r="A67" s="64"/>
      <c r="B67" s="64"/>
      <c r="C67" s="64"/>
      <c r="D67" s="83"/>
      <c r="E67" s="64"/>
      <c r="F67" s="64"/>
      <c r="G67" s="22" t="s">
        <v>31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64"/>
      <c r="B68" s="64"/>
      <c r="C68" s="64"/>
      <c r="D68" s="83"/>
      <c r="E68" s="64"/>
      <c r="F68" s="64"/>
      <c r="G68" s="22" t="s">
        <v>32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64"/>
      <c r="B69" s="64"/>
      <c r="C69" s="64"/>
      <c r="D69" s="83"/>
      <c r="E69" s="64"/>
      <c r="F69" s="64"/>
      <c r="G69" s="22" t="s">
        <v>33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75" x14ac:dyDescent="0.2">
      <c r="A70" s="64"/>
      <c r="B70" s="64"/>
      <c r="C70" s="64"/>
      <c r="D70" s="83"/>
      <c r="E70" s="64"/>
      <c r="F70" s="64"/>
      <c r="G70" s="22" t="s">
        <v>34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">
      <c r="A71" s="64" t="s">
        <v>40</v>
      </c>
      <c r="B71" s="64" t="s">
        <v>12</v>
      </c>
      <c r="C71" s="64" t="s">
        <v>172</v>
      </c>
      <c r="D71" s="64">
        <v>5540</v>
      </c>
      <c r="E71" s="64" t="s">
        <v>156</v>
      </c>
      <c r="F71" s="64" t="s">
        <v>156</v>
      </c>
      <c r="G71" s="22" t="s">
        <v>72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75" x14ac:dyDescent="0.2">
      <c r="A72" s="64"/>
      <c r="B72" s="64"/>
      <c r="C72" s="64"/>
      <c r="D72" s="64"/>
      <c r="E72" s="64"/>
      <c r="F72" s="64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75" x14ac:dyDescent="0.2">
      <c r="A73" s="64"/>
      <c r="B73" s="64"/>
      <c r="C73" s="64"/>
      <c r="D73" s="64"/>
      <c r="E73" s="64"/>
      <c r="F73" s="64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64"/>
      <c r="B74" s="64"/>
      <c r="C74" s="64"/>
      <c r="D74" s="64"/>
      <c r="E74" s="64"/>
      <c r="F74" s="64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64"/>
      <c r="B75" s="64"/>
      <c r="C75" s="64"/>
      <c r="D75" s="64"/>
      <c r="E75" s="64"/>
      <c r="F75" s="64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64"/>
      <c r="B76" s="64"/>
      <c r="C76" s="64"/>
      <c r="D76" s="64"/>
      <c r="E76" s="64"/>
      <c r="F76" s="64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64"/>
      <c r="B77" s="64"/>
      <c r="C77" s="64"/>
      <c r="D77" s="64"/>
      <c r="E77" s="64"/>
      <c r="F77" s="64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64"/>
      <c r="B78" s="64"/>
      <c r="C78" s="64"/>
      <c r="D78" s="64"/>
      <c r="E78" s="64"/>
      <c r="F78" s="64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64"/>
      <c r="B79" s="64"/>
      <c r="C79" s="64"/>
      <c r="D79" s="64"/>
      <c r="E79" s="64"/>
      <c r="F79" s="64"/>
      <c r="G79" s="22" t="s">
        <v>31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64"/>
      <c r="B80" s="64"/>
      <c r="C80" s="64"/>
      <c r="D80" s="64"/>
      <c r="E80" s="64"/>
      <c r="F80" s="64"/>
      <c r="G80" s="22" t="s">
        <v>32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64"/>
      <c r="B81" s="64"/>
      <c r="C81" s="64"/>
      <c r="D81" s="64"/>
      <c r="E81" s="64"/>
      <c r="F81" s="64"/>
      <c r="G81" s="22" t="s">
        <v>33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75" x14ac:dyDescent="0.2">
      <c r="A82" s="64"/>
      <c r="B82" s="64"/>
      <c r="C82" s="64"/>
      <c r="D82" s="64"/>
      <c r="E82" s="64"/>
      <c r="F82" s="64"/>
      <c r="G82" s="22" t="s">
        <v>34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">
      <c r="A83" s="64" t="s">
        <v>140</v>
      </c>
      <c r="B83" s="64" t="s">
        <v>187</v>
      </c>
      <c r="C83" s="64" t="s">
        <v>173</v>
      </c>
      <c r="D83" s="64">
        <v>1048500</v>
      </c>
      <c r="E83" s="64" t="s">
        <v>18</v>
      </c>
      <c r="F83" s="64" t="s">
        <v>186</v>
      </c>
      <c r="G83" s="22" t="s">
        <v>72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75" x14ac:dyDescent="0.2">
      <c r="A84" s="64"/>
      <c r="B84" s="64"/>
      <c r="C84" s="64"/>
      <c r="D84" s="64"/>
      <c r="E84" s="64"/>
      <c r="F84" s="64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75" x14ac:dyDescent="0.2">
      <c r="A85" s="64"/>
      <c r="B85" s="64"/>
      <c r="C85" s="64"/>
      <c r="D85" s="64"/>
      <c r="E85" s="64"/>
      <c r="F85" s="64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5" x14ac:dyDescent="0.2">
      <c r="A86" s="64"/>
      <c r="B86" s="64"/>
      <c r="C86" s="64"/>
      <c r="D86" s="64"/>
      <c r="E86" s="64"/>
      <c r="F86" s="64"/>
      <c r="G86" s="23" t="s">
        <v>76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75" x14ac:dyDescent="0.2">
      <c r="A87" s="64"/>
      <c r="B87" s="64"/>
      <c r="C87" s="64"/>
      <c r="D87" s="64"/>
      <c r="E87" s="64"/>
      <c r="F87" s="64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75" x14ac:dyDescent="0.2">
      <c r="A88" s="64"/>
      <c r="B88" s="64"/>
      <c r="C88" s="64"/>
      <c r="D88" s="64"/>
      <c r="E88" s="64"/>
      <c r="F88" s="64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75" x14ac:dyDescent="0.2">
      <c r="A89" s="64"/>
      <c r="B89" s="64"/>
      <c r="C89" s="64"/>
      <c r="D89" s="64"/>
      <c r="E89" s="64"/>
      <c r="F89" s="64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75" x14ac:dyDescent="0.2">
      <c r="A90" s="64"/>
      <c r="B90" s="64"/>
      <c r="C90" s="64"/>
      <c r="D90" s="64"/>
      <c r="E90" s="64"/>
      <c r="F90" s="64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75" x14ac:dyDescent="0.2">
      <c r="A91" s="64"/>
      <c r="B91" s="64"/>
      <c r="C91" s="64"/>
      <c r="D91" s="64"/>
      <c r="E91" s="64"/>
      <c r="F91" s="64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64"/>
      <c r="B92" s="64"/>
      <c r="C92" s="64"/>
      <c r="D92" s="64"/>
      <c r="E92" s="64"/>
      <c r="F92" s="64"/>
      <c r="G92" s="22" t="s">
        <v>31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75" x14ac:dyDescent="0.2">
      <c r="A93" s="64"/>
      <c r="B93" s="64"/>
      <c r="C93" s="64"/>
      <c r="D93" s="64"/>
      <c r="E93" s="64"/>
      <c r="F93" s="64"/>
      <c r="G93" s="22" t="s">
        <v>32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64"/>
      <c r="B94" s="64"/>
      <c r="C94" s="64"/>
      <c r="D94" s="64"/>
      <c r="E94" s="64"/>
      <c r="F94" s="64"/>
      <c r="G94" s="22" t="s">
        <v>33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75" x14ac:dyDescent="0.2">
      <c r="A95" s="64"/>
      <c r="B95" s="64"/>
      <c r="C95" s="64"/>
      <c r="D95" s="64"/>
      <c r="E95" s="64"/>
      <c r="F95" s="64"/>
      <c r="G95" s="22" t="s">
        <v>34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">
      <c r="A96" s="64" t="s">
        <v>41</v>
      </c>
      <c r="B96" s="64" t="s">
        <v>12</v>
      </c>
      <c r="C96" s="64" t="s">
        <v>15</v>
      </c>
      <c r="D96" s="64">
        <v>26446</v>
      </c>
      <c r="E96" s="64" t="s">
        <v>18</v>
      </c>
      <c r="F96" s="64" t="s">
        <v>99</v>
      </c>
      <c r="G96" s="22" t="s">
        <v>72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75" x14ac:dyDescent="0.2">
      <c r="A97" s="64"/>
      <c r="B97" s="64"/>
      <c r="C97" s="64"/>
      <c r="D97" s="64"/>
      <c r="E97" s="64"/>
      <c r="F97" s="64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75" x14ac:dyDescent="0.2">
      <c r="A98" s="64"/>
      <c r="B98" s="64"/>
      <c r="C98" s="64"/>
      <c r="D98" s="64"/>
      <c r="E98" s="64"/>
      <c r="F98" s="64"/>
      <c r="G98" s="22" t="s">
        <v>5</v>
      </c>
      <c r="H98" s="59">
        <v>17.5</v>
      </c>
      <c r="I98" s="15">
        <v>0</v>
      </c>
      <c r="J98" s="15">
        <v>0</v>
      </c>
      <c r="K98" s="15">
        <v>0</v>
      </c>
      <c r="L98" s="59">
        <v>17.5</v>
      </c>
      <c r="M98" s="15">
        <v>0</v>
      </c>
    </row>
    <row r="99" spans="1:15" ht="15.75" x14ac:dyDescent="0.2">
      <c r="A99" s="64"/>
      <c r="B99" s="64"/>
      <c r="C99" s="64"/>
      <c r="D99" s="64"/>
      <c r="E99" s="64"/>
      <c r="F99" s="64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75" x14ac:dyDescent="0.2">
      <c r="A100" s="64"/>
      <c r="B100" s="64"/>
      <c r="C100" s="64"/>
      <c r="D100" s="64"/>
      <c r="E100" s="64"/>
      <c r="F100" s="64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64"/>
      <c r="B101" s="64"/>
      <c r="C101" s="64"/>
      <c r="D101" s="64"/>
      <c r="E101" s="64"/>
      <c r="F101" s="64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64"/>
      <c r="B102" s="64"/>
      <c r="C102" s="64"/>
      <c r="D102" s="64"/>
      <c r="E102" s="64"/>
      <c r="F102" s="64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64"/>
      <c r="B103" s="64"/>
      <c r="C103" s="64"/>
      <c r="D103" s="64"/>
      <c r="E103" s="64"/>
      <c r="F103" s="64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64"/>
      <c r="B104" s="64"/>
      <c r="C104" s="64"/>
      <c r="D104" s="64"/>
      <c r="E104" s="64"/>
      <c r="F104" s="64"/>
      <c r="G104" s="22" t="s">
        <v>31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64"/>
      <c r="B105" s="64"/>
      <c r="C105" s="64"/>
      <c r="D105" s="64"/>
      <c r="E105" s="64"/>
      <c r="F105" s="64"/>
      <c r="G105" s="22" t="s">
        <v>32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64"/>
      <c r="B106" s="64"/>
      <c r="C106" s="64"/>
      <c r="D106" s="64"/>
      <c r="E106" s="64"/>
      <c r="F106" s="64"/>
      <c r="G106" s="22" t="s">
        <v>33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75" x14ac:dyDescent="0.2">
      <c r="A107" s="64"/>
      <c r="B107" s="64"/>
      <c r="C107" s="64"/>
      <c r="D107" s="64"/>
      <c r="E107" s="64"/>
      <c r="F107" s="64"/>
      <c r="G107" s="22" t="s">
        <v>34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">
      <c r="A108" s="64" t="s">
        <v>42</v>
      </c>
      <c r="B108" s="64" t="s">
        <v>12</v>
      </c>
      <c r="C108" s="64" t="s">
        <v>16</v>
      </c>
      <c r="D108" s="64">
        <v>3488.1</v>
      </c>
      <c r="E108" s="64" t="s">
        <v>18</v>
      </c>
      <c r="F108" s="64" t="s">
        <v>64</v>
      </c>
      <c r="G108" s="22" t="s">
        <v>72</v>
      </c>
      <c r="H108" s="6">
        <f t="shared" ref="H108:M108" si="15">H109+H110+H111+H112+H113+H114</f>
        <v>3488.1</v>
      </c>
      <c r="I108" s="6">
        <f t="shared" si="15"/>
        <v>0</v>
      </c>
      <c r="J108" s="6">
        <f t="shared" si="15"/>
        <v>0</v>
      </c>
      <c r="K108" s="6">
        <f t="shared" si="15"/>
        <v>2692</v>
      </c>
      <c r="L108" s="6">
        <f t="shared" si="15"/>
        <v>796.1</v>
      </c>
      <c r="M108" s="6">
        <f t="shared" si="15"/>
        <v>0</v>
      </c>
      <c r="O108" s="7"/>
    </row>
    <row r="109" spans="1:15" ht="15.75" x14ac:dyDescent="0.2">
      <c r="A109" s="64"/>
      <c r="B109" s="64"/>
      <c r="C109" s="64"/>
      <c r="D109" s="64"/>
      <c r="E109" s="64"/>
      <c r="F109" s="64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75" x14ac:dyDescent="0.2">
      <c r="A110" s="64"/>
      <c r="B110" s="64"/>
      <c r="C110" s="64"/>
      <c r="D110" s="64"/>
      <c r="E110" s="64"/>
      <c r="F110" s="64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64"/>
      <c r="B111" s="64"/>
      <c r="C111" s="64"/>
      <c r="D111" s="64"/>
      <c r="E111" s="64"/>
      <c r="F111" s="64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64"/>
      <c r="B112" s="64"/>
      <c r="C112" s="64"/>
      <c r="D112" s="64"/>
      <c r="E112" s="64"/>
      <c r="F112" s="64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75" x14ac:dyDescent="0.2">
      <c r="A113" s="64"/>
      <c r="B113" s="64"/>
      <c r="C113" s="64"/>
      <c r="D113" s="64"/>
      <c r="E113" s="64"/>
      <c r="F113" s="64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64"/>
      <c r="B114" s="64"/>
      <c r="C114" s="64"/>
      <c r="D114" s="64"/>
      <c r="E114" s="64"/>
      <c r="F114" s="64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64"/>
      <c r="B115" s="64"/>
      <c r="C115" s="64"/>
      <c r="D115" s="64"/>
      <c r="E115" s="64"/>
      <c r="F115" s="64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64"/>
      <c r="B116" s="64"/>
      <c r="C116" s="64"/>
      <c r="D116" s="64"/>
      <c r="E116" s="64"/>
      <c r="F116" s="64"/>
      <c r="G116" s="22" t="s">
        <v>31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64"/>
      <c r="B117" s="64"/>
      <c r="C117" s="64"/>
      <c r="D117" s="64"/>
      <c r="E117" s="64"/>
      <c r="F117" s="64"/>
      <c r="G117" s="22" t="s">
        <v>32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64"/>
      <c r="B118" s="64"/>
      <c r="C118" s="64"/>
      <c r="D118" s="64"/>
      <c r="E118" s="64"/>
      <c r="F118" s="64"/>
      <c r="G118" s="22" t="s">
        <v>33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75" x14ac:dyDescent="0.2">
      <c r="A119" s="64"/>
      <c r="B119" s="64"/>
      <c r="C119" s="64"/>
      <c r="D119" s="64"/>
      <c r="E119" s="64"/>
      <c r="F119" s="64"/>
      <c r="G119" s="22" t="s">
        <v>34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">
      <c r="A120" s="75" t="s">
        <v>103</v>
      </c>
      <c r="B120" s="75"/>
      <c r="C120" s="75"/>
      <c r="D120" s="75"/>
      <c r="E120" s="75"/>
      <c r="F120" s="75"/>
      <c r="G120" s="22" t="s">
        <v>72</v>
      </c>
      <c r="H120" s="6">
        <f>H121+H122+H123+H124+H125+H127+H128+H129+H130+H132+H133</f>
        <v>277871</v>
      </c>
      <c r="I120" s="6">
        <f>I121+I122+I123+I124+I125+I127</f>
        <v>0</v>
      </c>
      <c r="J120" s="6">
        <v>0</v>
      </c>
      <c r="K120" s="6">
        <f>K121+K122+K123+K124+K125+K127+K128+K129+K130+K132+K133</f>
        <v>258683.80000000002</v>
      </c>
      <c r="L120" s="6">
        <f>L121+L122+L123+L124+L125+L127+L128+L129+L130+L132+L133</f>
        <v>19187.2</v>
      </c>
      <c r="M120" s="6">
        <v>0</v>
      </c>
    </row>
    <row r="121" spans="1:13" ht="15.75" customHeight="1" x14ac:dyDescent="0.2">
      <c r="A121" s="76"/>
      <c r="B121" s="76"/>
      <c r="C121" s="76"/>
      <c r="D121" s="76"/>
      <c r="E121" s="76"/>
      <c r="F121" s="76"/>
      <c r="G121" s="22" t="s">
        <v>0</v>
      </c>
      <c r="H121" s="8">
        <f>J121+K121+L121+M121</f>
        <v>0</v>
      </c>
      <c r="I121" s="8">
        <v>0</v>
      </c>
      <c r="J121" s="8">
        <f t="shared" ref="J121:M125" si="16">J135</f>
        <v>0</v>
      </c>
      <c r="K121" s="8">
        <f t="shared" si="16"/>
        <v>0</v>
      </c>
      <c r="L121" s="8">
        <f t="shared" si="16"/>
        <v>0</v>
      </c>
      <c r="M121" s="8">
        <f t="shared" si="16"/>
        <v>0</v>
      </c>
    </row>
    <row r="122" spans="1:13" ht="15.75" customHeight="1" x14ac:dyDescent="0.2">
      <c r="A122" s="76"/>
      <c r="B122" s="76"/>
      <c r="C122" s="76"/>
      <c r="D122" s="76"/>
      <c r="E122" s="76"/>
      <c r="F122" s="76"/>
      <c r="G122" s="22" t="s">
        <v>5</v>
      </c>
      <c r="H122" s="8">
        <f>J122+K122+L122+M122</f>
        <v>0</v>
      </c>
      <c r="I122" s="8">
        <v>0</v>
      </c>
      <c r="J122" s="8">
        <f t="shared" si="16"/>
        <v>0</v>
      </c>
      <c r="K122" s="8">
        <f t="shared" si="16"/>
        <v>0</v>
      </c>
      <c r="L122" s="8">
        <f t="shared" si="16"/>
        <v>0</v>
      </c>
      <c r="M122" s="8">
        <f t="shared" si="16"/>
        <v>0</v>
      </c>
    </row>
    <row r="123" spans="1:13" ht="15.75" customHeight="1" x14ac:dyDescent="0.2">
      <c r="A123" s="76"/>
      <c r="B123" s="76"/>
      <c r="C123" s="76"/>
      <c r="D123" s="76"/>
      <c r="E123" s="76"/>
      <c r="F123" s="76"/>
      <c r="G123" s="22" t="s">
        <v>1</v>
      </c>
      <c r="H123" s="8">
        <f>J123+K123+L123+M123</f>
        <v>0</v>
      </c>
      <c r="I123" s="8">
        <v>0</v>
      </c>
      <c r="J123" s="8">
        <f t="shared" si="16"/>
        <v>0</v>
      </c>
      <c r="K123" s="8">
        <f t="shared" si="16"/>
        <v>0</v>
      </c>
      <c r="L123" s="8">
        <f t="shared" si="16"/>
        <v>0</v>
      </c>
      <c r="M123" s="8">
        <f t="shared" si="16"/>
        <v>0</v>
      </c>
    </row>
    <row r="124" spans="1:13" ht="15.75" customHeight="1" x14ac:dyDescent="0.2">
      <c r="A124" s="76"/>
      <c r="B124" s="76"/>
      <c r="C124" s="76"/>
      <c r="D124" s="76"/>
      <c r="E124" s="76"/>
      <c r="F124" s="76"/>
      <c r="G124" s="22" t="s">
        <v>2</v>
      </c>
      <c r="H124" s="8">
        <f>J124+K124+L124+M124</f>
        <v>12519.599999999999</v>
      </c>
      <c r="I124" s="8">
        <v>0</v>
      </c>
      <c r="J124" s="8">
        <f t="shared" si="16"/>
        <v>0</v>
      </c>
      <c r="K124" s="8">
        <f>K138</f>
        <v>11376.3</v>
      </c>
      <c r="L124" s="8">
        <f t="shared" si="16"/>
        <v>1143.3</v>
      </c>
      <c r="M124" s="8">
        <f t="shared" si="16"/>
        <v>0</v>
      </c>
    </row>
    <row r="125" spans="1:13" ht="15.75" customHeight="1" x14ac:dyDescent="0.2">
      <c r="A125" s="76"/>
      <c r="B125" s="76"/>
      <c r="C125" s="76"/>
      <c r="D125" s="76"/>
      <c r="E125" s="76"/>
      <c r="F125" s="76"/>
      <c r="G125" s="22" t="s">
        <v>79</v>
      </c>
      <c r="H125" s="8">
        <f>J125+K125+L125+M125</f>
        <v>3569.2</v>
      </c>
      <c r="I125" s="8">
        <v>0</v>
      </c>
      <c r="J125" s="8">
        <f t="shared" si="16"/>
        <v>0</v>
      </c>
      <c r="K125" s="8">
        <f t="shared" si="16"/>
        <v>3326</v>
      </c>
      <c r="L125" s="8">
        <f t="shared" si="16"/>
        <v>243.2</v>
      </c>
      <c r="M125" s="8">
        <f t="shared" si="16"/>
        <v>0</v>
      </c>
    </row>
    <row r="126" spans="1:13" ht="47.25" customHeight="1" x14ac:dyDescent="0.2">
      <c r="A126" s="76"/>
      <c r="B126" s="76"/>
      <c r="C126" s="76"/>
      <c r="D126" s="76"/>
      <c r="E126" s="76"/>
      <c r="F126" s="76"/>
      <c r="G126" s="9" t="s">
        <v>81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">
      <c r="A127" s="76"/>
      <c r="B127" s="76"/>
      <c r="C127" s="76"/>
      <c r="D127" s="76"/>
      <c r="E127" s="76"/>
      <c r="F127" s="76"/>
      <c r="G127" s="22" t="s">
        <v>4</v>
      </c>
      <c r="H127" s="8">
        <f t="shared" ref="H127:H133" si="17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">
      <c r="A128" s="76"/>
      <c r="B128" s="76"/>
      <c r="C128" s="76"/>
      <c r="D128" s="76"/>
      <c r="E128" s="76"/>
      <c r="F128" s="76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">
      <c r="A129" s="76"/>
      <c r="B129" s="76"/>
      <c r="C129" s="76"/>
      <c r="D129" s="76"/>
      <c r="E129" s="76"/>
      <c r="F129" s="76"/>
      <c r="G129" s="22" t="s">
        <v>31</v>
      </c>
      <c r="H129" s="8">
        <f t="shared" si="17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">
      <c r="A130" s="76"/>
      <c r="B130" s="76"/>
      <c r="C130" s="76"/>
      <c r="D130" s="76"/>
      <c r="E130" s="76"/>
      <c r="F130" s="76"/>
      <c r="G130" s="22" t="s">
        <v>182</v>
      </c>
      <c r="H130" s="8">
        <f t="shared" si="17"/>
        <v>116554.8</v>
      </c>
      <c r="I130" s="8">
        <f>I229</f>
        <v>26782.400000000001</v>
      </c>
      <c r="J130" s="8">
        <v>0</v>
      </c>
      <c r="K130" s="8">
        <f>K144+K156+K168+K180+K204+K216+K229</f>
        <v>109561.5</v>
      </c>
      <c r="L130" s="8">
        <f>L144+L156+L168+L180+L204+L216+L229</f>
        <v>6993.2999999999993</v>
      </c>
      <c r="M130" s="15">
        <v>0</v>
      </c>
    </row>
    <row r="131" spans="1:13" ht="36.75" customHeight="1" x14ac:dyDescent="0.2">
      <c r="A131" s="76"/>
      <c r="B131" s="76"/>
      <c r="C131" s="76"/>
      <c r="D131" s="76"/>
      <c r="E131" s="76"/>
      <c r="F131" s="76"/>
      <c r="G131" s="9" t="s">
        <v>81</v>
      </c>
      <c r="H131" s="45">
        <f t="shared" si="17"/>
        <v>10990</v>
      </c>
      <c r="I131" s="45">
        <f>I216</f>
        <v>0</v>
      </c>
      <c r="J131" s="8">
        <v>0</v>
      </c>
      <c r="K131" s="45">
        <f>K216</f>
        <v>10330.6</v>
      </c>
      <c r="L131" s="45">
        <f>L216</f>
        <v>659.4</v>
      </c>
      <c r="M131" s="15">
        <v>0</v>
      </c>
    </row>
    <row r="132" spans="1:13" ht="16.5" customHeight="1" x14ac:dyDescent="0.2">
      <c r="A132" s="76"/>
      <c r="B132" s="76"/>
      <c r="C132" s="76"/>
      <c r="D132" s="76"/>
      <c r="E132" s="76"/>
      <c r="F132" s="76"/>
      <c r="G132" s="22" t="s">
        <v>33</v>
      </c>
      <c r="H132" s="15">
        <f t="shared" si="17"/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6.5" customHeight="1" x14ac:dyDescent="0.2">
      <c r="A133" s="77"/>
      <c r="B133" s="77"/>
      <c r="C133" s="77"/>
      <c r="D133" s="77"/>
      <c r="E133" s="77"/>
      <c r="F133" s="77"/>
      <c r="G133" s="22" t="s">
        <v>34</v>
      </c>
      <c r="H133" s="15">
        <f t="shared" si="17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">
      <c r="A134" s="64" t="s">
        <v>48</v>
      </c>
      <c r="B134" s="64" t="s">
        <v>12</v>
      </c>
      <c r="C134" s="64" t="s">
        <v>29</v>
      </c>
      <c r="D134" s="64">
        <v>12519.599999999999</v>
      </c>
      <c r="E134" s="64" t="s">
        <v>20</v>
      </c>
      <c r="F134" s="64" t="s">
        <v>65</v>
      </c>
      <c r="G134" s="22" t="s">
        <v>73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">
      <c r="A135" s="64"/>
      <c r="B135" s="64"/>
      <c r="C135" s="64"/>
      <c r="D135" s="64"/>
      <c r="E135" s="64"/>
      <c r="F135" s="64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">
      <c r="A136" s="64"/>
      <c r="B136" s="64"/>
      <c r="C136" s="64"/>
      <c r="D136" s="64"/>
      <c r="E136" s="64"/>
      <c r="F136" s="64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">
      <c r="A137" s="64"/>
      <c r="B137" s="64"/>
      <c r="C137" s="64"/>
      <c r="D137" s="64"/>
      <c r="E137" s="64"/>
      <c r="F137" s="64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25">
      <c r="A138" s="64"/>
      <c r="B138" s="64"/>
      <c r="C138" s="64"/>
      <c r="D138" s="64"/>
      <c r="E138" s="64"/>
      <c r="F138" s="64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25">
      <c r="A139" s="64"/>
      <c r="B139" s="64"/>
      <c r="C139" s="64"/>
      <c r="D139" s="64"/>
      <c r="E139" s="64"/>
      <c r="F139" s="64"/>
      <c r="G139" s="22" t="s">
        <v>79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">
      <c r="A140" s="64"/>
      <c r="B140" s="64"/>
      <c r="C140" s="64"/>
      <c r="D140" s="64"/>
      <c r="E140" s="64"/>
      <c r="F140" s="64"/>
      <c r="G140" s="23" t="s">
        <v>78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">
      <c r="A141" s="64"/>
      <c r="B141" s="64"/>
      <c r="C141" s="64"/>
      <c r="D141" s="64"/>
      <c r="E141" s="64"/>
      <c r="F141" s="64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64"/>
      <c r="B142" s="64"/>
      <c r="C142" s="64"/>
      <c r="D142" s="64"/>
      <c r="E142" s="64"/>
      <c r="F142" s="64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64"/>
      <c r="B143" s="64"/>
      <c r="C143" s="64"/>
      <c r="D143" s="64"/>
      <c r="E143" s="64"/>
      <c r="F143" s="64"/>
      <c r="G143" s="22" t="s">
        <v>31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64"/>
      <c r="B144" s="64"/>
      <c r="C144" s="64"/>
      <c r="D144" s="64"/>
      <c r="E144" s="64"/>
      <c r="F144" s="64"/>
      <c r="G144" s="22" t="s">
        <v>32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">
      <c r="A145" s="64"/>
      <c r="B145" s="64"/>
      <c r="C145" s="64"/>
      <c r="D145" s="64"/>
      <c r="E145" s="64"/>
      <c r="F145" s="64"/>
      <c r="G145" s="22" t="s">
        <v>33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">
      <c r="A146" s="64"/>
      <c r="B146" s="64"/>
      <c r="C146" s="64"/>
      <c r="D146" s="64"/>
      <c r="E146" s="64"/>
      <c r="F146" s="64"/>
      <c r="G146" s="22" t="s">
        <v>34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">
      <c r="A147" s="64" t="s">
        <v>85</v>
      </c>
      <c r="B147" s="64" t="s">
        <v>12</v>
      </c>
      <c r="C147" s="64" t="s">
        <v>88</v>
      </c>
      <c r="D147" s="74">
        <v>2657.4</v>
      </c>
      <c r="E147" s="64" t="s">
        <v>157</v>
      </c>
      <c r="F147" s="64" t="s">
        <v>158</v>
      </c>
      <c r="G147" s="22" t="s">
        <v>73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">
      <c r="A148" s="64"/>
      <c r="B148" s="64"/>
      <c r="C148" s="64"/>
      <c r="D148" s="64"/>
      <c r="E148" s="64"/>
      <c r="F148" s="64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64"/>
      <c r="B149" s="64"/>
      <c r="C149" s="64"/>
      <c r="D149" s="64"/>
      <c r="E149" s="64"/>
      <c r="F149" s="64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64"/>
      <c r="B150" s="64"/>
      <c r="C150" s="64"/>
      <c r="D150" s="64"/>
      <c r="E150" s="64"/>
      <c r="F150" s="64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64"/>
      <c r="B151" s="64"/>
      <c r="C151" s="64"/>
      <c r="D151" s="64"/>
      <c r="E151" s="64"/>
      <c r="F151" s="64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">
      <c r="A152" s="64"/>
      <c r="B152" s="64"/>
      <c r="C152" s="64"/>
      <c r="D152" s="64"/>
      <c r="E152" s="64"/>
      <c r="F152" s="64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">
      <c r="A153" s="64"/>
      <c r="B153" s="64"/>
      <c r="C153" s="64"/>
      <c r="D153" s="64"/>
      <c r="E153" s="64"/>
      <c r="F153" s="64"/>
      <c r="G153" s="22" t="s">
        <v>4</v>
      </c>
      <c r="H153" s="8">
        <f t="shared" ref="H153:H158" si="18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">
      <c r="A154" s="64"/>
      <c r="B154" s="64"/>
      <c r="C154" s="64"/>
      <c r="D154" s="64"/>
      <c r="E154" s="64"/>
      <c r="F154" s="64"/>
      <c r="G154" s="22" t="s">
        <v>23</v>
      </c>
      <c r="H154" s="8">
        <f t="shared" si="18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64"/>
      <c r="B155" s="64"/>
      <c r="C155" s="64"/>
      <c r="D155" s="64"/>
      <c r="E155" s="64"/>
      <c r="F155" s="64"/>
      <c r="G155" s="22" t="s">
        <v>31</v>
      </c>
      <c r="H155" s="8">
        <f t="shared" si="18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64"/>
      <c r="B156" s="64"/>
      <c r="C156" s="64"/>
      <c r="D156" s="64"/>
      <c r="E156" s="64"/>
      <c r="F156" s="64"/>
      <c r="G156" s="22" t="s">
        <v>32</v>
      </c>
      <c r="H156" s="8">
        <f t="shared" si="18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">
      <c r="A157" s="64"/>
      <c r="B157" s="64"/>
      <c r="C157" s="64"/>
      <c r="D157" s="64"/>
      <c r="E157" s="64"/>
      <c r="F157" s="64"/>
      <c r="G157" s="22" t="s">
        <v>33</v>
      </c>
      <c r="H157" s="8">
        <f t="shared" si="18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">
      <c r="A158" s="64"/>
      <c r="B158" s="64"/>
      <c r="C158" s="64"/>
      <c r="D158" s="64"/>
      <c r="E158" s="64"/>
      <c r="F158" s="64"/>
      <c r="G158" s="22" t="s">
        <v>34</v>
      </c>
      <c r="H158" s="8">
        <f t="shared" si="18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">
      <c r="A159" s="75" t="s">
        <v>86</v>
      </c>
      <c r="B159" s="64" t="s">
        <v>90</v>
      </c>
      <c r="C159" s="75" t="s">
        <v>91</v>
      </c>
      <c r="D159" s="78" t="s">
        <v>100</v>
      </c>
      <c r="E159" s="75" t="s">
        <v>159</v>
      </c>
      <c r="F159" s="75" t="s">
        <v>160</v>
      </c>
      <c r="G159" s="22" t="s">
        <v>73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">
      <c r="A160" s="76"/>
      <c r="B160" s="64"/>
      <c r="C160" s="76"/>
      <c r="D160" s="76"/>
      <c r="E160" s="76"/>
      <c r="F160" s="76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76"/>
      <c r="B161" s="64"/>
      <c r="C161" s="76"/>
      <c r="D161" s="76"/>
      <c r="E161" s="76"/>
      <c r="F161" s="76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76"/>
      <c r="B162" s="64"/>
      <c r="C162" s="76"/>
      <c r="D162" s="76"/>
      <c r="E162" s="76"/>
      <c r="F162" s="76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76"/>
      <c r="B163" s="64"/>
      <c r="C163" s="76"/>
      <c r="D163" s="76"/>
      <c r="E163" s="76"/>
      <c r="F163" s="76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">
      <c r="A164" s="76"/>
      <c r="B164" s="64"/>
      <c r="C164" s="76"/>
      <c r="D164" s="76"/>
      <c r="E164" s="76"/>
      <c r="F164" s="76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">
      <c r="A165" s="76"/>
      <c r="B165" s="64"/>
      <c r="C165" s="76"/>
      <c r="D165" s="76"/>
      <c r="E165" s="76"/>
      <c r="F165" s="76"/>
      <c r="G165" s="22" t="s">
        <v>4</v>
      </c>
      <c r="H165" s="8">
        <f t="shared" ref="H165:H170" si="19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">
      <c r="A166" s="76"/>
      <c r="B166" s="64"/>
      <c r="C166" s="76"/>
      <c r="D166" s="76"/>
      <c r="E166" s="76"/>
      <c r="F166" s="76"/>
      <c r="G166" s="22" t="s">
        <v>23</v>
      </c>
      <c r="H166" s="8">
        <f t="shared" si="19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76"/>
      <c r="B167" s="64"/>
      <c r="C167" s="76"/>
      <c r="D167" s="76"/>
      <c r="E167" s="76"/>
      <c r="F167" s="76"/>
      <c r="G167" s="22" t="s">
        <v>31</v>
      </c>
      <c r="H167" s="8">
        <f t="shared" si="19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76"/>
      <c r="B168" s="64"/>
      <c r="C168" s="76"/>
      <c r="D168" s="76"/>
      <c r="E168" s="76"/>
      <c r="F168" s="76"/>
      <c r="G168" s="22" t="s">
        <v>32</v>
      </c>
      <c r="H168" s="8">
        <f t="shared" si="19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">
      <c r="A169" s="76"/>
      <c r="B169" s="64"/>
      <c r="C169" s="76"/>
      <c r="D169" s="76"/>
      <c r="E169" s="76"/>
      <c r="F169" s="76"/>
      <c r="G169" s="22" t="s">
        <v>33</v>
      </c>
      <c r="H169" s="8">
        <f t="shared" si="19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">
      <c r="A170" s="77"/>
      <c r="B170" s="64"/>
      <c r="C170" s="77"/>
      <c r="D170" s="77"/>
      <c r="E170" s="77"/>
      <c r="F170" s="77"/>
      <c r="G170" s="22" t="s">
        <v>34</v>
      </c>
      <c r="H170" s="8">
        <f t="shared" si="19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">
      <c r="A171" s="64" t="s">
        <v>87</v>
      </c>
      <c r="B171" s="64" t="s">
        <v>12</v>
      </c>
      <c r="C171" s="64" t="s">
        <v>89</v>
      </c>
      <c r="D171" s="74">
        <v>5222.723</v>
      </c>
      <c r="E171" s="64" t="s">
        <v>157</v>
      </c>
      <c r="F171" s="64" t="s">
        <v>157</v>
      </c>
      <c r="G171" s="22" t="s">
        <v>73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">
      <c r="A172" s="64"/>
      <c r="B172" s="64"/>
      <c r="C172" s="64"/>
      <c r="D172" s="64"/>
      <c r="E172" s="64"/>
      <c r="F172" s="64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64"/>
      <c r="B173" s="64"/>
      <c r="C173" s="64"/>
      <c r="D173" s="64"/>
      <c r="E173" s="64"/>
      <c r="F173" s="64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64"/>
      <c r="B174" s="64"/>
      <c r="C174" s="64"/>
      <c r="D174" s="64"/>
      <c r="E174" s="64"/>
      <c r="F174" s="64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64"/>
      <c r="B175" s="64"/>
      <c r="C175" s="64"/>
      <c r="D175" s="64"/>
      <c r="E175" s="64"/>
      <c r="F175" s="64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">
      <c r="A176" s="64"/>
      <c r="B176" s="64"/>
      <c r="C176" s="64"/>
      <c r="D176" s="64"/>
      <c r="E176" s="64"/>
      <c r="F176" s="64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">
      <c r="A177" s="64"/>
      <c r="B177" s="64"/>
      <c r="C177" s="64"/>
      <c r="D177" s="64"/>
      <c r="E177" s="64"/>
      <c r="F177" s="64"/>
      <c r="G177" s="22" t="s">
        <v>4</v>
      </c>
      <c r="H177" s="8">
        <f t="shared" ref="H177:H182" si="20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">
      <c r="A178" s="64"/>
      <c r="B178" s="64"/>
      <c r="C178" s="64"/>
      <c r="D178" s="64"/>
      <c r="E178" s="64"/>
      <c r="F178" s="64"/>
      <c r="G178" s="22" t="s">
        <v>23</v>
      </c>
      <c r="H178" s="8">
        <f t="shared" si="20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64"/>
      <c r="B179" s="64"/>
      <c r="C179" s="64"/>
      <c r="D179" s="64"/>
      <c r="E179" s="64"/>
      <c r="F179" s="64"/>
      <c r="G179" s="22" t="s">
        <v>31</v>
      </c>
      <c r="H179" s="8">
        <f t="shared" si="20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64"/>
      <c r="B180" s="64"/>
      <c r="C180" s="64"/>
      <c r="D180" s="64"/>
      <c r="E180" s="64"/>
      <c r="F180" s="64"/>
      <c r="G180" s="22" t="s">
        <v>32</v>
      </c>
      <c r="H180" s="8">
        <f t="shared" si="20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">
      <c r="A181" s="64"/>
      <c r="B181" s="64"/>
      <c r="C181" s="64"/>
      <c r="D181" s="64"/>
      <c r="E181" s="64"/>
      <c r="F181" s="64"/>
      <c r="G181" s="22" t="s">
        <v>33</v>
      </c>
      <c r="H181" s="8">
        <f t="shared" si="20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">
      <c r="A182" s="64"/>
      <c r="B182" s="64"/>
      <c r="C182" s="64"/>
      <c r="D182" s="64"/>
      <c r="E182" s="64"/>
      <c r="F182" s="64"/>
      <c r="G182" s="22" t="s">
        <v>34</v>
      </c>
      <c r="H182" s="8">
        <f t="shared" si="20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">
      <c r="A183" s="64" t="s">
        <v>126</v>
      </c>
      <c r="B183" s="64" t="s">
        <v>12</v>
      </c>
      <c r="C183" s="64" t="s">
        <v>92</v>
      </c>
      <c r="D183" s="74">
        <v>71293.679999999993</v>
      </c>
      <c r="E183" s="64" t="s">
        <v>93</v>
      </c>
      <c r="F183" s="69">
        <v>2021</v>
      </c>
      <c r="G183" s="22" t="s">
        <v>73</v>
      </c>
      <c r="H183" s="6">
        <f>H184+H185+H186+H187+H188+H189+H190+H191+H192+H193+H194</f>
        <v>0</v>
      </c>
      <c r="I183" s="6">
        <f t="shared" ref="I183:J183" si="21">I184+I185+I186+I187+I188+I189+I190+I191+I192+I193+I194</f>
        <v>0</v>
      </c>
      <c r="J183" s="6">
        <f t="shared" si="21"/>
        <v>0</v>
      </c>
      <c r="K183" s="6">
        <f>K184+K185+K186+K187+K188+K189+K190+K191+K192+K193+K194</f>
        <v>0</v>
      </c>
      <c r="L183" s="6">
        <f t="shared" ref="L183:M183" si="22">L184+L185+L186+L187+L188+L189+L190+L191+L192+L193+L194</f>
        <v>0</v>
      </c>
      <c r="M183" s="6">
        <f t="shared" si="22"/>
        <v>0</v>
      </c>
    </row>
    <row r="184" spans="1:13" ht="17.25" hidden="1" customHeight="1" x14ac:dyDescent="0.2">
      <c r="A184" s="64"/>
      <c r="B184" s="64"/>
      <c r="C184" s="64"/>
      <c r="D184" s="64"/>
      <c r="E184" s="64"/>
      <c r="F184" s="68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">
      <c r="A185" s="64"/>
      <c r="B185" s="64"/>
      <c r="C185" s="64"/>
      <c r="D185" s="64"/>
      <c r="E185" s="64"/>
      <c r="F185" s="68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64"/>
      <c r="B186" s="64"/>
      <c r="C186" s="64"/>
      <c r="D186" s="64"/>
      <c r="E186" s="64"/>
      <c r="F186" s="68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64"/>
      <c r="B187" s="64"/>
      <c r="C187" s="64"/>
      <c r="D187" s="64"/>
      <c r="E187" s="64"/>
      <c r="F187" s="68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75" hidden="1" x14ac:dyDescent="0.2">
      <c r="A188" s="64"/>
      <c r="B188" s="64"/>
      <c r="C188" s="64"/>
      <c r="D188" s="64"/>
      <c r="E188" s="64"/>
      <c r="F188" s="68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75" hidden="1" x14ac:dyDescent="0.2">
      <c r="A189" s="64"/>
      <c r="B189" s="64"/>
      <c r="C189" s="64"/>
      <c r="D189" s="64"/>
      <c r="E189" s="64"/>
      <c r="F189" s="68"/>
      <c r="G189" s="22" t="s">
        <v>4</v>
      </c>
      <c r="H189" s="8">
        <f t="shared" ref="H189:H194" si="23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75" hidden="1" x14ac:dyDescent="0.2">
      <c r="A190" s="64"/>
      <c r="B190" s="64"/>
      <c r="C190" s="64"/>
      <c r="D190" s="64"/>
      <c r="E190" s="64"/>
      <c r="F190" s="68"/>
      <c r="G190" s="22" t="s">
        <v>23</v>
      </c>
      <c r="H190" s="8">
        <f t="shared" si="23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75" hidden="1" x14ac:dyDescent="0.2">
      <c r="A191" s="64"/>
      <c r="B191" s="64"/>
      <c r="C191" s="64"/>
      <c r="D191" s="64"/>
      <c r="E191" s="64"/>
      <c r="F191" s="68"/>
      <c r="G191" s="22" t="s">
        <v>31</v>
      </c>
      <c r="H191" s="8">
        <f t="shared" si="23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75" hidden="1" x14ac:dyDescent="0.2">
      <c r="A192" s="64"/>
      <c r="B192" s="64"/>
      <c r="C192" s="64"/>
      <c r="D192" s="64"/>
      <c r="E192" s="64"/>
      <c r="F192" s="68"/>
      <c r="G192" s="22" t="s">
        <v>32</v>
      </c>
      <c r="H192" s="8">
        <f t="shared" si="23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75" hidden="1" x14ac:dyDescent="0.2">
      <c r="A193" s="64"/>
      <c r="B193" s="64"/>
      <c r="C193" s="64"/>
      <c r="D193" s="64"/>
      <c r="E193" s="64"/>
      <c r="F193" s="68"/>
      <c r="G193" s="22" t="s">
        <v>33</v>
      </c>
      <c r="H193" s="8">
        <f t="shared" si="23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">
      <c r="A194" s="64"/>
      <c r="B194" s="64"/>
      <c r="C194" s="64"/>
      <c r="D194" s="64"/>
      <c r="E194" s="64"/>
      <c r="F194" s="70"/>
      <c r="G194" s="22" t="s">
        <v>34</v>
      </c>
      <c r="H194" s="8">
        <f t="shared" si="23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">
      <c r="A195" s="64" t="s">
        <v>127</v>
      </c>
      <c r="B195" s="64" t="s">
        <v>12</v>
      </c>
      <c r="C195" s="71"/>
      <c r="D195" s="71"/>
      <c r="E195" s="71"/>
      <c r="F195" s="71"/>
      <c r="G195" s="22" t="s">
        <v>73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">
      <c r="A196" s="64"/>
      <c r="B196" s="64"/>
      <c r="C196" s="72"/>
      <c r="D196" s="72"/>
      <c r="E196" s="72"/>
      <c r="F196" s="72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64"/>
      <c r="B197" s="64"/>
      <c r="C197" s="72"/>
      <c r="D197" s="72"/>
      <c r="E197" s="72"/>
      <c r="F197" s="72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64"/>
      <c r="B198" s="64"/>
      <c r="C198" s="72"/>
      <c r="D198" s="72"/>
      <c r="E198" s="72"/>
      <c r="F198" s="72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64"/>
      <c r="B199" s="64"/>
      <c r="C199" s="72"/>
      <c r="D199" s="72"/>
      <c r="E199" s="72"/>
      <c r="F199" s="72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">
      <c r="A200" s="64"/>
      <c r="B200" s="64"/>
      <c r="C200" s="72"/>
      <c r="D200" s="72"/>
      <c r="E200" s="72"/>
      <c r="F200" s="72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">
      <c r="A201" s="64"/>
      <c r="B201" s="64"/>
      <c r="C201" s="72"/>
      <c r="D201" s="72"/>
      <c r="E201" s="72"/>
      <c r="F201" s="72"/>
      <c r="G201" s="22" t="s">
        <v>4</v>
      </c>
      <c r="H201" s="8">
        <f t="shared" ref="H201:H206" si="24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">
      <c r="A202" s="64"/>
      <c r="B202" s="64"/>
      <c r="C202" s="72"/>
      <c r="D202" s="72"/>
      <c r="E202" s="72"/>
      <c r="F202" s="72"/>
      <c r="G202" s="22" t="s">
        <v>23</v>
      </c>
      <c r="H202" s="8">
        <f t="shared" si="24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64"/>
      <c r="B203" s="64"/>
      <c r="C203" s="72"/>
      <c r="D203" s="72"/>
      <c r="E203" s="72"/>
      <c r="F203" s="72"/>
      <c r="G203" s="22" t="s">
        <v>31</v>
      </c>
      <c r="H203" s="6">
        <f t="shared" si="24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">
      <c r="A204" s="64"/>
      <c r="B204" s="64"/>
      <c r="C204" s="72"/>
      <c r="D204" s="72"/>
      <c r="E204" s="72"/>
      <c r="F204" s="72"/>
      <c r="G204" s="22" t="s">
        <v>32</v>
      </c>
      <c r="H204" s="6">
        <f t="shared" si="24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">
      <c r="A205" s="64"/>
      <c r="B205" s="64"/>
      <c r="C205" s="72"/>
      <c r="D205" s="72"/>
      <c r="E205" s="72"/>
      <c r="F205" s="72"/>
      <c r="G205" s="22" t="s">
        <v>33</v>
      </c>
      <c r="H205" s="8">
        <f t="shared" si="24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">
      <c r="A206" s="64"/>
      <c r="B206" s="64"/>
      <c r="C206" s="73"/>
      <c r="D206" s="73"/>
      <c r="E206" s="73"/>
      <c r="F206" s="73"/>
      <c r="G206" s="22" t="s">
        <v>34</v>
      </c>
      <c r="H206" s="8">
        <f t="shared" si="24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">
      <c r="A207" s="64" t="s">
        <v>184</v>
      </c>
      <c r="B207" s="64" t="s">
        <v>12</v>
      </c>
      <c r="C207" s="64" t="s">
        <v>146</v>
      </c>
      <c r="D207" s="74">
        <v>15700.2</v>
      </c>
      <c r="E207" s="64" t="s">
        <v>155</v>
      </c>
      <c r="F207" s="64" t="s">
        <v>185</v>
      </c>
      <c r="G207" s="22" t="s">
        <v>73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">
      <c r="A208" s="64"/>
      <c r="B208" s="64"/>
      <c r="C208" s="64"/>
      <c r="D208" s="64"/>
      <c r="E208" s="64"/>
      <c r="F208" s="64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64"/>
      <c r="B209" s="64"/>
      <c r="C209" s="64"/>
      <c r="D209" s="64"/>
      <c r="E209" s="64"/>
      <c r="F209" s="64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64"/>
      <c r="B210" s="64"/>
      <c r="C210" s="64"/>
      <c r="D210" s="64"/>
      <c r="E210" s="64"/>
      <c r="F210" s="64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64"/>
      <c r="B211" s="64"/>
      <c r="C211" s="64"/>
      <c r="D211" s="64"/>
      <c r="E211" s="64"/>
      <c r="F211" s="64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">
      <c r="A212" s="64"/>
      <c r="B212" s="64"/>
      <c r="C212" s="64"/>
      <c r="D212" s="64"/>
      <c r="E212" s="64"/>
      <c r="F212" s="64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">
      <c r="A213" s="64"/>
      <c r="B213" s="64"/>
      <c r="C213" s="64"/>
      <c r="D213" s="64"/>
      <c r="E213" s="64"/>
      <c r="F213" s="64"/>
      <c r="G213" s="22" t="s">
        <v>4</v>
      </c>
      <c r="H213" s="8">
        <f t="shared" ref="H213:H219" si="25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64"/>
      <c r="B214" s="64"/>
      <c r="C214" s="64"/>
      <c r="D214" s="64"/>
      <c r="E214" s="64"/>
      <c r="F214" s="64"/>
      <c r="G214" s="22" t="s">
        <v>23</v>
      </c>
      <c r="H214" s="8">
        <f t="shared" si="25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64"/>
      <c r="B215" s="64"/>
      <c r="C215" s="64"/>
      <c r="D215" s="64"/>
      <c r="E215" s="64"/>
      <c r="F215" s="64"/>
      <c r="G215" s="22" t="s">
        <v>31</v>
      </c>
      <c r="H215" s="8">
        <f t="shared" si="25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">
      <c r="A216" s="64"/>
      <c r="B216" s="64"/>
      <c r="C216" s="64"/>
      <c r="D216" s="64"/>
      <c r="E216" s="64"/>
      <c r="F216" s="64"/>
      <c r="G216" s="22" t="s">
        <v>182</v>
      </c>
      <c r="H216" s="8">
        <f t="shared" si="25"/>
        <v>10990</v>
      </c>
      <c r="I216" s="15">
        <v>0</v>
      </c>
      <c r="J216" s="15">
        <v>0</v>
      </c>
      <c r="K216" s="15">
        <v>10330.6</v>
      </c>
      <c r="L216" s="15">
        <v>659.4</v>
      </c>
      <c r="M216" s="15">
        <v>0</v>
      </c>
    </row>
    <row r="217" spans="1:13" s="51" customFormat="1" ht="36.75" customHeight="1" x14ac:dyDescent="0.2">
      <c r="A217" s="64"/>
      <c r="B217" s="64"/>
      <c r="C217" s="64"/>
      <c r="D217" s="64"/>
      <c r="E217" s="64"/>
      <c r="F217" s="64"/>
      <c r="G217" s="52" t="s">
        <v>78</v>
      </c>
      <c r="H217" s="53">
        <f t="shared" ref="H217:J217" si="26">H216</f>
        <v>10990</v>
      </c>
      <c r="I217" s="53">
        <f t="shared" si="26"/>
        <v>0</v>
      </c>
      <c r="J217" s="53">
        <f t="shared" si="26"/>
        <v>0</v>
      </c>
      <c r="K217" s="53">
        <f>K216</f>
        <v>10330.6</v>
      </c>
      <c r="L217" s="53">
        <f t="shared" ref="L217:M217" si="27">L216</f>
        <v>659.4</v>
      </c>
      <c r="M217" s="53">
        <f t="shared" si="27"/>
        <v>0</v>
      </c>
    </row>
    <row r="218" spans="1:13" ht="21.75" customHeight="1" x14ac:dyDescent="0.2">
      <c r="A218" s="64"/>
      <c r="B218" s="64"/>
      <c r="C218" s="64"/>
      <c r="D218" s="64"/>
      <c r="E218" s="64"/>
      <c r="F218" s="64"/>
      <c r="G218" s="22" t="s">
        <v>33</v>
      </c>
      <c r="H218" s="8">
        <f t="shared" si="25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">
      <c r="A219" s="64"/>
      <c r="B219" s="64"/>
      <c r="C219" s="64"/>
      <c r="D219" s="64"/>
      <c r="E219" s="64"/>
      <c r="F219" s="64"/>
      <c r="G219" s="22" t="s">
        <v>34</v>
      </c>
      <c r="H219" s="8">
        <f t="shared" si="25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">
      <c r="A220" s="64" t="s">
        <v>175</v>
      </c>
      <c r="B220" s="64" t="s">
        <v>14</v>
      </c>
      <c r="C220" s="64" t="s">
        <v>176</v>
      </c>
      <c r="D220" s="65">
        <v>115442.3</v>
      </c>
      <c r="E220" s="64" t="s">
        <v>155</v>
      </c>
      <c r="F220" s="64" t="s">
        <v>177</v>
      </c>
      <c r="G220" s="22" t="s">
        <v>73</v>
      </c>
      <c r="H220" s="6">
        <f>H221+H222+H223+H224+H225+H226+H227+H228+H229+H230+H231</f>
        <v>105564.79999999999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99230.9</v>
      </c>
      <c r="L220" s="6">
        <f>L221+L222+L223+L224+L225+L226+L227+L228+L229+L230+L231</f>
        <v>6333.9</v>
      </c>
      <c r="M220" s="6">
        <v>0</v>
      </c>
    </row>
    <row r="221" spans="1:13" ht="21.75" customHeight="1" x14ac:dyDescent="0.2">
      <c r="A221" s="64"/>
      <c r="B221" s="64"/>
      <c r="C221" s="64"/>
      <c r="D221" s="65"/>
      <c r="E221" s="64"/>
      <c r="F221" s="64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64"/>
      <c r="B222" s="64"/>
      <c r="C222" s="64"/>
      <c r="D222" s="65"/>
      <c r="E222" s="64"/>
      <c r="F222" s="64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64"/>
      <c r="B223" s="64"/>
      <c r="C223" s="64"/>
      <c r="D223" s="65"/>
      <c r="E223" s="64"/>
      <c r="F223" s="64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">
      <c r="A224" s="64"/>
      <c r="B224" s="64"/>
      <c r="C224" s="64"/>
      <c r="D224" s="65"/>
      <c r="E224" s="64"/>
      <c r="F224" s="64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">
      <c r="A225" s="64"/>
      <c r="B225" s="64"/>
      <c r="C225" s="64"/>
      <c r="D225" s="65"/>
      <c r="E225" s="64"/>
      <c r="F225" s="64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">
      <c r="A226" s="64"/>
      <c r="B226" s="64"/>
      <c r="C226" s="64"/>
      <c r="D226" s="65"/>
      <c r="E226" s="64"/>
      <c r="F226" s="64"/>
      <c r="G226" s="22" t="s">
        <v>4</v>
      </c>
      <c r="H226" s="8">
        <f t="shared" ref="H226:H231" si="28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64"/>
      <c r="B227" s="64"/>
      <c r="C227" s="64"/>
      <c r="D227" s="65"/>
      <c r="E227" s="64"/>
      <c r="F227" s="64"/>
      <c r="G227" s="22" t="s">
        <v>23</v>
      </c>
      <c r="H227" s="8">
        <f t="shared" si="28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64"/>
      <c r="B228" s="64"/>
      <c r="C228" s="64"/>
      <c r="D228" s="65"/>
      <c r="E228" s="64"/>
      <c r="F228" s="64"/>
      <c r="G228" s="22" t="s">
        <v>31</v>
      </c>
      <c r="H228" s="8">
        <f t="shared" si="28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">
      <c r="A229" s="64"/>
      <c r="B229" s="64"/>
      <c r="C229" s="64"/>
      <c r="D229" s="65"/>
      <c r="E229" s="64"/>
      <c r="F229" s="64"/>
      <c r="G229" s="22" t="s">
        <v>32</v>
      </c>
      <c r="H229" s="8">
        <f t="shared" si="28"/>
        <v>105564.79999999999</v>
      </c>
      <c r="I229" s="15">
        <v>26782.400000000001</v>
      </c>
      <c r="J229" s="15">
        <v>0</v>
      </c>
      <c r="K229" s="1">
        <v>99230.9</v>
      </c>
      <c r="L229" s="1">
        <v>6333.9</v>
      </c>
      <c r="M229" s="15">
        <v>0</v>
      </c>
    </row>
    <row r="230" spans="1:13" ht="21.75" customHeight="1" x14ac:dyDescent="0.2">
      <c r="A230" s="64"/>
      <c r="B230" s="64"/>
      <c r="C230" s="64"/>
      <c r="D230" s="65"/>
      <c r="E230" s="64"/>
      <c r="F230" s="64"/>
      <c r="G230" s="22" t="s">
        <v>33</v>
      </c>
      <c r="H230" s="8">
        <f t="shared" si="28"/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</row>
    <row r="231" spans="1:13" ht="21.75" customHeight="1" x14ac:dyDescent="0.2">
      <c r="A231" s="64"/>
      <c r="B231" s="64"/>
      <c r="C231" s="64"/>
      <c r="D231" s="65"/>
      <c r="E231" s="64"/>
      <c r="F231" s="64"/>
      <c r="G231" s="22" t="s">
        <v>34</v>
      </c>
      <c r="H231" s="8">
        <f t="shared" si="28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107.25" customHeight="1" x14ac:dyDescent="0.2">
      <c r="A232" s="64" t="s">
        <v>43</v>
      </c>
      <c r="B232" s="64" t="s">
        <v>12</v>
      </c>
      <c r="C232" s="64" t="s">
        <v>19</v>
      </c>
      <c r="D232" s="69" t="s">
        <v>101</v>
      </c>
      <c r="E232" s="64" t="s">
        <v>18</v>
      </c>
      <c r="F232" s="64" t="s">
        <v>181</v>
      </c>
      <c r="G232" s="22" t="s">
        <v>72</v>
      </c>
      <c r="H232" s="6">
        <f>H233+H234+H235+H236+H237+H238+H239+H240+H241+H242+H243</f>
        <v>18555.600000000002</v>
      </c>
      <c r="I232" s="6">
        <f>I233+I234+I235+I236+I237+I238+I239+I240+I241+I242+I243</f>
        <v>18545.599999999999</v>
      </c>
      <c r="J232" s="6">
        <v>0</v>
      </c>
      <c r="K232" s="6">
        <f>K233+K234+K235+K236+K237+K238</f>
        <v>0</v>
      </c>
      <c r="L232" s="6">
        <f>L233+L234+L235+L236+L237+L238+L239+L240+L241+L242+L243</f>
        <v>18555.600000000002</v>
      </c>
      <c r="M232" s="6">
        <v>0</v>
      </c>
    </row>
    <row r="233" spans="1:13" ht="16.5" customHeight="1" x14ac:dyDescent="0.2">
      <c r="A233" s="64"/>
      <c r="B233" s="64"/>
      <c r="C233" s="64"/>
      <c r="D233" s="68"/>
      <c r="E233" s="64"/>
      <c r="F233" s="64"/>
      <c r="G233" s="22" t="s">
        <v>0</v>
      </c>
      <c r="H233" s="8">
        <f>J233+K233+L233</f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">
      <c r="A234" s="64"/>
      <c r="B234" s="64"/>
      <c r="C234" s="64"/>
      <c r="D234" s="68"/>
      <c r="E234" s="64"/>
      <c r="F234" s="64"/>
      <c r="G234" s="22" t="s">
        <v>5</v>
      </c>
      <c r="H234" s="8">
        <f t="shared" ref="H234:I243" si="29">J234+K234+L234</f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</row>
    <row r="235" spans="1:13" ht="16.5" customHeight="1" x14ac:dyDescent="0.2">
      <c r="A235" s="64"/>
      <c r="B235" s="64"/>
      <c r="C235" s="64"/>
      <c r="D235" s="68"/>
      <c r="E235" s="64"/>
      <c r="F235" s="64"/>
      <c r="G235" s="22" t="s">
        <v>1</v>
      </c>
      <c r="H235" s="8">
        <f t="shared" si="29"/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</row>
    <row r="236" spans="1:13" ht="16.5" customHeight="1" x14ac:dyDescent="0.2">
      <c r="A236" s="64"/>
      <c r="B236" s="64"/>
      <c r="C236" s="64"/>
      <c r="D236" s="68"/>
      <c r="E236" s="64"/>
      <c r="F236" s="64"/>
      <c r="G236" s="22" t="s">
        <v>2</v>
      </c>
      <c r="H236" s="8">
        <f t="shared" si="29"/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</row>
    <row r="237" spans="1:13" ht="16.5" customHeight="1" x14ac:dyDescent="0.2">
      <c r="A237" s="64"/>
      <c r="B237" s="64"/>
      <c r="C237" s="64"/>
      <c r="D237" s="68"/>
      <c r="E237" s="64"/>
      <c r="F237" s="64"/>
      <c r="G237" s="22" t="s">
        <v>3</v>
      </c>
      <c r="H237" s="8">
        <f t="shared" si="29"/>
        <v>1845.8</v>
      </c>
      <c r="I237" s="8">
        <v>1835.8</v>
      </c>
      <c r="J237" s="8">
        <v>0</v>
      </c>
      <c r="K237" s="8">
        <v>0</v>
      </c>
      <c r="L237" s="8">
        <v>1845.8</v>
      </c>
      <c r="M237" s="8">
        <v>0</v>
      </c>
    </row>
    <row r="238" spans="1:13" ht="16.5" customHeight="1" x14ac:dyDescent="0.25">
      <c r="A238" s="64"/>
      <c r="B238" s="64"/>
      <c r="C238" s="64"/>
      <c r="D238" s="68"/>
      <c r="E238" s="64"/>
      <c r="F238" s="64"/>
      <c r="G238" s="22" t="s">
        <v>4</v>
      </c>
      <c r="H238" s="8">
        <f t="shared" si="29"/>
        <v>4535.2</v>
      </c>
      <c r="I238" s="8">
        <f t="shared" si="29"/>
        <v>4535.2</v>
      </c>
      <c r="J238" s="8">
        <v>0</v>
      </c>
      <c r="K238" s="27">
        <v>0</v>
      </c>
      <c r="L238" s="26">
        <f>4243-69.6+361.8</f>
        <v>4535.2</v>
      </c>
      <c r="M238" s="8">
        <v>0</v>
      </c>
    </row>
    <row r="239" spans="1:13" ht="16.5" customHeight="1" x14ac:dyDescent="0.2">
      <c r="A239" s="64"/>
      <c r="B239" s="64"/>
      <c r="C239" s="64"/>
      <c r="D239" s="68"/>
      <c r="E239" s="64"/>
      <c r="F239" s="64"/>
      <c r="G239" s="22" t="s">
        <v>23</v>
      </c>
      <c r="H239" s="8">
        <f t="shared" si="29"/>
        <v>599.90000000000146</v>
      </c>
      <c r="I239" s="8">
        <v>599.9</v>
      </c>
      <c r="J239" s="8">
        <v>0</v>
      </c>
      <c r="K239" s="8">
        <v>0</v>
      </c>
      <c r="L239" s="8">
        <f>14535.2-13935.3</f>
        <v>599.90000000000146</v>
      </c>
      <c r="M239" s="8">
        <v>0</v>
      </c>
    </row>
    <row r="240" spans="1:13" ht="16.5" customHeight="1" x14ac:dyDescent="0.2">
      <c r="A240" s="64"/>
      <c r="B240" s="64"/>
      <c r="C240" s="64"/>
      <c r="D240" s="68"/>
      <c r="E240" s="64"/>
      <c r="F240" s="64"/>
      <c r="G240" s="22" t="s">
        <v>31</v>
      </c>
      <c r="H240" s="8">
        <f t="shared" si="29"/>
        <v>4131.6000000000004</v>
      </c>
      <c r="I240" s="8">
        <v>4131.6000000000004</v>
      </c>
      <c r="J240" s="8">
        <v>0</v>
      </c>
      <c r="K240" s="8">
        <v>0</v>
      </c>
      <c r="L240" s="8">
        <v>4131.6000000000004</v>
      </c>
      <c r="M240" s="8">
        <v>0</v>
      </c>
    </row>
    <row r="241" spans="1:13" ht="16.5" customHeight="1" x14ac:dyDescent="0.2">
      <c r="A241" s="64"/>
      <c r="B241" s="64"/>
      <c r="C241" s="64"/>
      <c r="D241" s="68"/>
      <c r="E241" s="64"/>
      <c r="F241" s="64"/>
      <c r="G241" s="22" t="s">
        <v>32</v>
      </c>
      <c r="H241" s="8">
        <f t="shared" si="29"/>
        <v>7443.1</v>
      </c>
      <c r="I241" s="8">
        <f>L241</f>
        <v>7443.1</v>
      </c>
      <c r="J241" s="8">
        <v>0</v>
      </c>
      <c r="K241" s="8">
        <v>0</v>
      </c>
      <c r="L241" s="8">
        <v>7443.1</v>
      </c>
      <c r="M241" s="8">
        <v>0</v>
      </c>
    </row>
    <row r="242" spans="1:13" ht="16.5" customHeight="1" x14ac:dyDescent="0.2">
      <c r="A242" s="64"/>
      <c r="B242" s="64"/>
      <c r="C242" s="64"/>
      <c r="D242" s="68"/>
      <c r="E242" s="64"/>
      <c r="F242" s="64"/>
      <c r="G242" s="22" t="s">
        <v>33</v>
      </c>
      <c r="H242" s="8">
        <f t="shared" si="29"/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23.45" customHeight="1" x14ac:dyDescent="0.2">
      <c r="A243" s="64"/>
      <c r="B243" s="64"/>
      <c r="C243" s="64"/>
      <c r="D243" s="70"/>
      <c r="E243" s="64"/>
      <c r="F243" s="64"/>
      <c r="G243" s="22" t="s">
        <v>34</v>
      </c>
      <c r="H243" s="8">
        <f t="shared" si="29"/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98.25" customHeight="1" x14ac:dyDescent="0.2">
      <c r="A244" s="64" t="s">
        <v>44</v>
      </c>
      <c r="B244" s="64" t="s">
        <v>12</v>
      </c>
      <c r="C244" s="64" t="s">
        <v>53</v>
      </c>
      <c r="D244" s="64" t="s">
        <v>25</v>
      </c>
      <c r="E244" s="64" t="s">
        <v>161</v>
      </c>
      <c r="F244" s="64" t="s">
        <v>162</v>
      </c>
      <c r="G244" s="22" t="s">
        <v>72</v>
      </c>
      <c r="H244" s="6">
        <f>H245+H246+H247+H248+H249+H250+H251+H252+H253+H254+H255</f>
        <v>379.40000000000003</v>
      </c>
      <c r="I244" s="6">
        <f>I245+I246+I247+I248+I249+I250</f>
        <v>0</v>
      </c>
      <c r="J244" s="6">
        <v>0</v>
      </c>
      <c r="K244" s="6">
        <f>K245+K246+K247+K248+K249+K250</f>
        <v>0</v>
      </c>
      <c r="L244" s="6">
        <f>L245+L246+L247+L248+L249+L250+L251+L252+L253+L254+L255</f>
        <v>379.40000000000003</v>
      </c>
      <c r="M244" s="6">
        <v>0</v>
      </c>
    </row>
    <row r="245" spans="1:13" ht="16.5" customHeight="1" x14ac:dyDescent="0.2">
      <c r="A245" s="64"/>
      <c r="B245" s="64"/>
      <c r="C245" s="64"/>
      <c r="D245" s="64"/>
      <c r="E245" s="64"/>
      <c r="F245" s="64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">
      <c r="A246" s="64"/>
      <c r="B246" s="64"/>
      <c r="C246" s="64"/>
      <c r="D246" s="64"/>
      <c r="E246" s="64"/>
      <c r="F246" s="64"/>
      <c r="G246" s="22" t="s">
        <v>5</v>
      </c>
      <c r="H246" s="8">
        <f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64"/>
      <c r="B247" s="64"/>
      <c r="C247" s="64"/>
      <c r="D247" s="64"/>
      <c r="E247" s="64"/>
      <c r="F247" s="64"/>
      <c r="G247" s="22" t="s">
        <v>1</v>
      </c>
      <c r="H247" s="8">
        <f>J247+K247+L247</f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5">
      <c r="A248" s="64"/>
      <c r="B248" s="64"/>
      <c r="C248" s="64"/>
      <c r="D248" s="64"/>
      <c r="E248" s="64"/>
      <c r="F248" s="64"/>
      <c r="G248" s="22" t="s">
        <v>2</v>
      </c>
      <c r="H248" s="8">
        <f>J248+K248+L248+M248</f>
        <v>0</v>
      </c>
      <c r="I248" s="8">
        <v>0</v>
      </c>
      <c r="J248" s="8">
        <v>0</v>
      </c>
      <c r="K248" s="26">
        <v>0</v>
      </c>
      <c r="L248" s="26">
        <v>0</v>
      </c>
      <c r="M248" s="8">
        <v>0</v>
      </c>
    </row>
    <row r="249" spans="1:13" ht="16.5" customHeight="1" x14ac:dyDescent="0.25">
      <c r="A249" s="64"/>
      <c r="B249" s="64"/>
      <c r="C249" s="64"/>
      <c r="D249" s="64"/>
      <c r="E249" s="64"/>
      <c r="F249" s="64"/>
      <c r="G249" s="22" t="s">
        <v>3</v>
      </c>
      <c r="H249" s="8">
        <f t="shared" ref="H249:H255" si="30">J249+K249+L249</f>
        <v>10.3</v>
      </c>
      <c r="I249" s="27">
        <v>0</v>
      </c>
      <c r="J249" s="8">
        <v>0</v>
      </c>
      <c r="K249" s="26">
        <v>0</v>
      </c>
      <c r="L249" s="26">
        <v>10.3</v>
      </c>
      <c r="M249" s="8">
        <v>0</v>
      </c>
    </row>
    <row r="250" spans="1:13" ht="16.5" customHeight="1" x14ac:dyDescent="0.2">
      <c r="A250" s="64"/>
      <c r="B250" s="64"/>
      <c r="C250" s="64"/>
      <c r="D250" s="64"/>
      <c r="E250" s="64"/>
      <c r="F250" s="64"/>
      <c r="G250" s="22" t="s">
        <v>4</v>
      </c>
      <c r="H250" s="8">
        <f t="shared" si="30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">
      <c r="A251" s="64"/>
      <c r="B251" s="64"/>
      <c r="C251" s="64"/>
      <c r="D251" s="64"/>
      <c r="E251" s="64"/>
      <c r="F251" s="64"/>
      <c r="G251" s="22" t="s">
        <v>23</v>
      </c>
      <c r="H251" s="8">
        <f t="shared" si="30"/>
        <v>369.1</v>
      </c>
      <c r="I251" s="8">
        <v>0</v>
      </c>
      <c r="J251" s="8">
        <v>0</v>
      </c>
      <c r="K251" s="8">
        <v>0</v>
      </c>
      <c r="L251" s="8">
        <v>369.1</v>
      </c>
      <c r="M251" s="8">
        <v>0</v>
      </c>
    </row>
    <row r="252" spans="1:13" ht="16.5" customHeight="1" x14ac:dyDescent="0.2">
      <c r="A252" s="64"/>
      <c r="B252" s="64"/>
      <c r="C252" s="64"/>
      <c r="D252" s="64"/>
      <c r="E252" s="64"/>
      <c r="F252" s="64"/>
      <c r="G252" s="22" t="s">
        <v>31</v>
      </c>
      <c r="H252" s="8">
        <f t="shared" si="30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6.5" customHeight="1" x14ac:dyDescent="0.2">
      <c r="A253" s="64"/>
      <c r="B253" s="64"/>
      <c r="C253" s="64"/>
      <c r="D253" s="64"/>
      <c r="E253" s="64"/>
      <c r="F253" s="64"/>
      <c r="G253" s="22" t="s">
        <v>32</v>
      </c>
      <c r="H253" s="8">
        <f t="shared" si="30"/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">
      <c r="A254" s="64"/>
      <c r="B254" s="64"/>
      <c r="C254" s="64"/>
      <c r="D254" s="64"/>
      <c r="E254" s="64"/>
      <c r="F254" s="64"/>
      <c r="G254" s="22" t="s">
        <v>33</v>
      </c>
      <c r="H254" s="8">
        <f t="shared" si="30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2.9" customHeight="1" x14ac:dyDescent="0.2">
      <c r="A255" s="64"/>
      <c r="B255" s="64"/>
      <c r="C255" s="64"/>
      <c r="D255" s="64"/>
      <c r="E255" s="64"/>
      <c r="F255" s="64"/>
      <c r="G255" s="22" t="s">
        <v>34</v>
      </c>
      <c r="H255" s="8">
        <f t="shared" si="30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01.25" customHeight="1" x14ac:dyDescent="0.2">
      <c r="A256" s="64" t="s">
        <v>45</v>
      </c>
      <c r="B256" s="64" t="s">
        <v>12</v>
      </c>
      <c r="C256" s="64" t="s">
        <v>83</v>
      </c>
      <c r="D256" s="64" t="s">
        <v>68</v>
      </c>
      <c r="E256" s="64" t="s">
        <v>163</v>
      </c>
      <c r="F256" s="64" t="s">
        <v>164</v>
      </c>
      <c r="G256" s="22" t="s">
        <v>72</v>
      </c>
      <c r="H256" s="6">
        <f>H257+H258+H259+H260+H261+H262+H263+H264+H265+H266+H267</f>
        <v>5482.5</v>
      </c>
      <c r="I256" s="6">
        <f>I257+I258+I259+I260+I261+I262+I263+I264+I267</f>
        <v>5482.5</v>
      </c>
      <c r="J256" s="6">
        <v>0</v>
      </c>
      <c r="K256" s="6">
        <f>K257+K258+K259+K260+K261+K262</f>
        <v>0</v>
      </c>
      <c r="L256" s="6">
        <f>L257+L258+L259+L260+L261+L262+L263+L264+L265+L266+L267</f>
        <v>5482.5</v>
      </c>
      <c r="M256" s="6">
        <v>0</v>
      </c>
    </row>
    <row r="257" spans="1:13" ht="16.5" customHeight="1" x14ac:dyDescent="0.2">
      <c r="A257" s="64"/>
      <c r="B257" s="64"/>
      <c r="C257" s="64"/>
      <c r="D257" s="64"/>
      <c r="E257" s="64"/>
      <c r="F257" s="64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">
      <c r="A258" s="64"/>
      <c r="B258" s="64"/>
      <c r="C258" s="64"/>
      <c r="D258" s="64"/>
      <c r="E258" s="64"/>
      <c r="F258" s="64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">
      <c r="A259" s="64"/>
      <c r="B259" s="64"/>
      <c r="C259" s="64"/>
      <c r="D259" s="64"/>
      <c r="E259" s="64"/>
      <c r="F259" s="64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25">
      <c r="A260" s="64"/>
      <c r="B260" s="64"/>
      <c r="C260" s="64"/>
      <c r="D260" s="64"/>
      <c r="E260" s="64"/>
      <c r="F260" s="64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25">
      <c r="A261" s="64"/>
      <c r="B261" s="64"/>
      <c r="C261" s="64"/>
      <c r="D261" s="64"/>
      <c r="E261" s="64"/>
      <c r="F261" s="64"/>
      <c r="G261" s="22" t="s">
        <v>3</v>
      </c>
      <c r="H261" s="8">
        <f t="shared" ref="H261:I267" si="31">J261+K261+L261</f>
        <v>0</v>
      </c>
      <c r="I261" s="8">
        <v>0</v>
      </c>
      <c r="J261" s="8">
        <v>0</v>
      </c>
      <c r="K261" s="27">
        <v>0</v>
      </c>
      <c r="L261" s="26">
        <v>0</v>
      </c>
      <c r="M261" s="8">
        <v>0</v>
      </c>
    </row>
    <row r="262" spans="1:13" ht="16.5" customHeight="1" x14ac:dyDescent="0.2">
      <c r="A262" s="64"/>
      <c r="B262" s="64"/>
      <c r="C262" s="64"/>
      <c r="D262" s="64"/>
      <c r="E262" s="64"/>
      <c r="F262" s="64"/>
      <c r="G262" s="22" t="s">
        <v>4</v>
      </c>
      <c r="H262" s="8">
        <f t="shared" si="31"/>
        <v>2736.5</v>
      </c>
      <c r="I262" s="8">
        <f t="shared" si="31"/>
        <v>2736.5</v>
      </c>
      <c r="J262" s="8">
        <v>0</v>
      </c>
      <c r="K262" s="8">
        <v>0</v>
      </c>
      <c r="L262" s="8">
        <f>2800-63.5</f>
        <v>2736.5</v>
      </c>
      <c r="M262" s="8">
        <v>0</v>
      </c>
    </row>
    <row r="263" spans="1:13" ht="16.5" customHeight="1" x14ac:dyDescent="0.2">
      <c r="A263" s="64"/>
      <c r="B263" s="64"/>
      <c r="C263" s="64"/>
      <c r="D263" s="64"/>
      <c r="E263" s="64"/>
      <c r="F263" s="64"/>
      <c r="G263" s="22" t="s">
        <v>23</v>
      </c>
      <c r="H263" s="8">
        <f t="shared" si="31"/>
        <v>2746</v>
      </c>
      <c r="I263" s="8">
        <v>2746</v>
      </c>
      <c r="J263" s="8">
        <v>0</v>
      </c>
      <c r="K263" s="8">
        <v>0</v>
      </c>
      <c r="L263" s="8">
        <v>2746</v>
      </c>
      <c r="M263" s="8">
        <v>0</v>
      </c>
    </row>
    <row r="264" spans="1:13" ht="16.5" customHeight="1" x14ac:dyDescent="0.2">
      <c r="A264" s="64"/>
      <c r="B264" s="64"/>
      <c r="C264" s="64"/>
      <c r="D264" s="64"/>
      <c r="E264" s="64"/>
      <c r="F264" s="64"/>
      <c r="G264" s="22" t="s">
        <v>31</v>
      </c>
      <c r="H264" s="8">
        <f t="shared" si="31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">
      <c r="A265" s="64"/>
      <c r="B265" s="64"/>
      <c r="C265" s="64"/>
      <c r="D265" s="64"/>
      <c r="E265" s="64"/>
      <c r="F265" s="64"/>
      <c r="G265" s="22" t="s">
        <v>32</v>
      </c>
      <c r="H265" s="8">
        <f t="shared" si="31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64"/>
      <c r="B266" s="64"/>
      <c r="C266" s="64"/>
      <c r="D266" s="64"/>
      <c r="E266" s="64"/>
      <c r="F266" s="64"/>
      <c r="G266" s="22" t="s">
        <v>33</v>
      </c>
      <c r="H266" s="8">
        <f t="shared" si="31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149999999999999" customHeight="1" x14ac:dyDescent="0.2">
      <c r="A267" s="64"/>
      <c r="B267" s="64"/>
      <c r="C267" s="64"/>
      <c r="D267" s="64"/>
      <c r="E267" s="64"/>
      <c r="F267" s="64"/>
      <c r="G267" s="22" t="s">
        <v>34</v>
      </c>
      <c r="H267" s="8">
        <f t="shared" si="31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3.5" customHeight="1" x14ac:dyDescent="0.2">
      <c r="A268" s="64" t="s">
        <v>128</v>
      </c>
      <c r="B268" s="64" t="s">
        <v>37</v>
      </c>
      <c r="C268" s="64" t="s">
        <v>24</v>
      </c>
      <c r="D268" s="64" t="s">
        <v>69</v>
      </c>
      <c r="E268" s="69" t="s">
        <v>163</v>
      </c>
      <c r="F268" s="69" t="s">
        <v>165</v>
      </c>
      <c r="G268" s="22" t="s">
        <v>72</v>
      </c>
      <c r="H268" s="6">
        <f>H269+H270+H271+H272+H273+H274+H275+H276+H277+H278+H279</f>
        <v>241</v>
      </c>
      <c r="I268" s="6">
        <f t="shared" ref="I268:M268" si="32">I269+I270+I271+I272+I273+I274+I275+I276+I277+I278+I279</f>
        <v>230</v>
      </c>
      <c r="J268" s="6">
        <f t="shared" si="32"/>
        <v>0</v>
      </c>
      <c r="K268" s="6">
        <f t="shared" si="32"/>
        <v>0</v>
      </c>
      <c r="L268" s="6">
        <f t="shared" si="32"/>
        <v>241</v>
      </c>
      <c r="M268" s="6">
        <f t="shared" si="32"/>
        <v>0</v>
      </c>
    </row>
    <row r="269" spans="1:13" ht="16.5" customHeight="1" x14ac:dyDescent="0.2">
      <c r="A269" s="64"/>
      <c r="B269" s="64"/>
      <c r="C269" s="64"/>
      <c r="D269" s="64"/>
      <c r="E269" s="68"/>
      <c r="F269" s="68"/>
      <c r="G269" s="22" t="s">
        <v>0</v>
      </c>
      <c r="H269" s="8">
        <f>J269+K269+L269+M269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">
      <c r="A270" s="64"/>
      <c r="B270" s="64"/>
      <c r="C270" s="64"/>
      <c r="D270" s="64"/>
      <c r="E270" s="68"/>
      <c r="F270" s="68"/>
      <c r="G270" s="22" t="s">
        <v>5</v>
      </c>
      <c r="H270" s="8">
        <f t="shared" ref="H270:H279" si="33">J270+K270+L270+M270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">
      <c r="A271" s="64"/>
      <c r="B271" s="64"/>
      <c r="C271" s="64"/>
      <c r="D271" s="64"/>
      <c r="E271" s="68"/>
      <c r="F271" s="68"/>
      <c r="G271" s="22" t="s">
        <v>1</v>
      </c>
      <c r="H271" s="8">
        <f t="shared" si="33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5">
      <c r="A272" s="64"/>
      <c r="B272" s="64"/>
      <c r="C272" s="64"/>
      <c r="D272" s="64"/>
      <c r="E272" s="68"/>
      <c r="F272" s="68"/>
      <c r="G272" s="22" t="s">
        <v>2</v>
      </c>
      <c r="H272" s="8">
        <f t="shared" si="33"/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25">
      <c r="A273" s="64"/>
      <c r="B273" s="64"/>
      <c r="C273" s="64"/>
      <c r="D273" s="64"/>
      <c r="E273" s="68"/>
      <c r="F273" s="68"/>
      <c r="G273" s="22" t="s">
        <v>3</v>
      </c>
      <c r="H273" s="8">
        <f t="shared" si="33"/>
        <v>0</v>
      </c>
      <c r="I273" s="27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">
      <c r="A274" s="64"/>
      <c r="B274" s="64"/>
      <c r="C274" s="64"/>
      <c r="D274" s="64"/>
      <c r="E274" s="68"/>
      <c r="F274" s="68"/>
      <c r="G274" s="22" t="s">
        <v>4</v>
      </c>
      <c r="H274" s="8">
        <f t="shared" si="33"/>
        <v>230</v>
      </c>
      <c r="I274" s="8">
        <v>230</v>
      </c>
      <c r="J274" s="8">
        <v>0</v>
      </c>
      <c r="K274" s="8">
        <v>0</v>
      </c>
      <c r="L274" s="8">
        <v>230</v>
      </c>
      <c r="M274" s="8">
        <v>0</v>
      </c>
    </row>
    <row r="275" spans="1:13" ht="16.5" customHeight="1" x14ac:dyDescent="0.2">
      <c r="A275" s="64"/>
      <c r="B275" s="64"/>
      <c r="C275" s="64"/>
      <c r="D275" s="64"/>
      <c r="E275" s="68"/>
      <c r="F275" s="68"/>
      <c r="G275" s="22" t="s">
        <v>23</v>
      </c>
      <c r="H275" s="8">
        <f t="shared" si="33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16.5" customHeight="1" x14ac:dyDescent="0.2">
      <c r="A276" s="64"/>
      <c r="B276" s="64"/>
      <c r="C276" s="64"/>
      <c r="D276" s="64"/>
      <c r="E276" s="68"/>
      <c r="F276" s="68"/>
      <c r="G276" s="22" t="s">
        <v>31</v>
      </c>
      <c r="H276" s="8">
        <f t="shared" si="33"/>
        <v>11</v>
      </c>
      <c r="I276" s="8">
        <v>0</v>
      </c>
      <c r="J276" s="8">
        <v>0</v>
      </c>
      <c r="K276" s="8">
        <v>0</v>
      </c>
      <c r="L276" s="8">
        <v>11</v>
      </c>
      <c r="M276" s="8">
        <v>0</v>
      </c>
    </row>
    <row r="277" spans="1:13" ht="16.5" customHeight="1" x14ac:dyDescent="0.2">
      <c r="A277" s="64"/>
      <c r="B277" s="64"/>
      <c r="C277" s="64"/>
      <c r="D277" s="64"/>
      <c r="E277" s="68"/>
      <c r="F277" s="68"/>
      <c r="G277" s="22" t="s">
        <v>32</v>
      </c>
      <c r="H277" s="8">
        <f t="shared" si="33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64"/>
      <c r="B278" s="64"/>
      <c r="C278" s="64"/>
      <c r="D278" s="64"/>
      <c r="E278" s="68"/>
      <c r="F278" s="68"/>
      <c r="G278" s="22" t="s">
        <v>33</v>
      </c>
      <c r="H278" s="8">
        <f t="shared" si="33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22.15" customHeight="1" x14ac:dyDescent="0.2">
      <c r="A279" s="64"/>
      <c r="B279" s="64"/>
      <c r="C279" s="64"/>
      <c r="D279" s="64"/>
      <c r="E279" s="70"/>
      <c r="F279" s="70"/>
      <c r="G279" s="22" t="s">
        <v>34</v>
      </c>
      <c r="H279" s="8">
        <f t="shared" si="33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94.5" customHeight="1" x14ac:dyDescent="0.2">
      <c r="A280" s="64" t="s">
        <v>82</v>
      </c>
      <c r="B280" s="64" t="s">
        <v>12</v>
      </c>
      <c r="C280" s="64" t="s">
        <v>84</v>
      </c>
      <c r="D280" s="95">
        <v>7138.3</v>
      </c>
      <c r="E280" s="75" t="s">
        <v>106</v>
      </c>
      <c r="F280" s="75" t="s">
        <v>106</v>
      </c>
      <c r="G280" s="22" t="s">
        <v>72</v>
      </c>
      <c r="H280" s="6">
        <f>H281+H282+H283+H284+H285+H286+H287+H288+H289+H290+H291</f>
        <v>-2.2648549702353193E-14</v>
      </c>
      <c r="I280" s="6">
        <f>I287</f>
        <v>0</v>
      </c>
      <c r="J280" s="6">
        <v>0</v>
      </c>
      <c r="K280" s="6">
        <f>K281+K282+K283+K284+K285+K286</f>
        <v>0</v>
      </c>
      <c r="L280" s="6">
        <f>L281+L282+L283+L284+L285+L286+L287+L288+L289+L290+L291</f>
        <v>-2.2648549702353193E-14</v>
      </c>
      <c r="M280" s="6">
        <v>0</v>
      </c>
    </row>
    <row r="281" spans="1:13" ht="16.5" customHeight="1" x14ac:dyDescent="0.2">
      <c r="A281" s="64"/>
      <c r="B281" s="64"/>
      <c r="C281" s="64"/>
      <c r="D281" s="95"/>
      <c r="E281" s="76"/>
      <c r="F281" s="76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">
      <c r="A282" s="64"/>
      <c r="B282" s="64"/>
      <c r="C282" s="64"/>
      <c r="D282" s="95"/>
      <c r="E282" s="76"/>
      <c r="F282" s="76"/>
      <c r="G282" s="22" t="s">
        <v>5</v>
      </c>
      <c r="H282" s="8">
        <f t="shared" ref="H282:H291" si="34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">
      <c r="A283" s="64"/>
      <c r="B283" s="64"/>
      <c r="C283" s="64"/>
      <c r="D283" s="95"/>
      <c r="E283" s="76"/>
      <c r="F283" s="76"/>
      <c r="G283" s="22" t="s">
        <v>1</v>
      </c>
      <c r="H283" s="8">
        <f t="shared" si="34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75" x14ac:dyDescent="0.25">
      <c r="A284" s="64"/>
      <c r="B284" s="64"/>
      <c r="C284" s="64"/>
      <c r="D284" s="95"/>
      <c r="E284" s="76"/>
      <c r="F284" s="76"/>
      <c r="G284" s="22" t="s">
        <v>2</v>
      </c>
      <c r="H284" s="8">
        <f t="shared" si="34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5.75" x14ac:dyDescent="0.25">
      <c r="A285" s="64"/>
      <c r="B285" s="64"/>
      <c r="C285" s="64"/>
      <c r="D285" s="95"/>
      <c r="E285" s="76"/>
      <c r="F285" s="76"/>
      <c r="G285" s="22" t="s">
        <v>3</v>
      </c>
      <c r="H285" s="8">
        <f t="shared" si="34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5.75" x14ac:dyDescent="0.2">
      <c r="A286" s="64"/>
      <c r="B286" s="64"/>
      <c r="C286" s="64"/>
      <c r="D286" s="95"/>
      <c r="E286" s="76"/>
      <c r="F286" s="76"/>
      <c r="G286" s="22" t="s">
        <v>4</v>
      </c>
      <c r="H286" s="8">
        <f t="shared" si="34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75" x14ac:dyDescent="0.2">
      <c r="A287" s="64"/>
      <c r="B287" s="64"/>
      <c r="C287" s="64"/>
      <c r="D287" s="95"/>
      <c r="E287" s="76"/>
      <c r="F287" s="76"/>
      <c r="G287" s="22" t="s">
        <v>23</v>
      </c>
      <c r="H287" s="8">
        <f t="shared" si="34"/>
        <v>-2.2648549702353193E-14</v>
      </c>
      <c r="I287" s="8">
        <v>0</v>
      </c>
      <c r="J287" s="8">
        <v>0</v>
      </c>
      <c r="K287" s="8">
        <v>0</v>
      </c>
      <c r="L287" s="8">
        <f>454.9-251-200-3.9</f>
        <v>-2.2648549702353193E-14</v>
      </c>
      <c r="M287" s="8">
        <v>0</v>
      </c>
    </row>
    <row r="288" spans="1:13" ht="15.75" x14ac:dyDescent="0.2">
      <c r="A288" s="64"/>
      <c r="B288" s="64"/>
      <c r="C288" s="64"/>
      <c r="D288" s="95"/>
      <c r="E288" s="76"/>
      <c r="F288" s="76"/>
      <c r="G288" s="22" t="s">
        <v>31</v>
      </c>
      <c r="H288" s="8">
        <f t="shared" si="34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5.75" x14ac:dyDescent="0.2">
      <c r="A289" s="64"/>
      <c r="B289" s="64"/>
      <c r="C289" s="64"/>
      <c r="D289" s="95"/>
      <c r="E289" s="76"/>
      <c r="F289" s="76"/>
      <c r="G289" s="22" t="s">
        <v>32</v>
      </c>
      <c r="H289" s="8">
        <f t="shared" si="34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75" x14ac:dyDescent="0.2">
      <c r="A290" s="64"/>
      <c r="B290" s="64"/>
      <c r="C290" s="64"/>
      <c r="D290" s="95"/>
      <c r="E290" s="76"/>
      <c r="F290" s="76"/>
      <c r="G290" s="22" t="s">
        <v>33</v>
      </c>
      <c r="H290" s="8">
        <f t="shared" si="34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23.25" customHeight="1" x14ac:dyDescent="0.2">
      <c r="A291" s="64"/>
      <c r="B291" s="64"/>
      <c r="C291" s="64"/>
      <c r="D291" s="95"/>
      <c r="E291" s="77"/>
      <c r="F291" s="77"/>
      <c r="G291" s="22" t="s">
        <v>34</v>
      </c>
      <c r="H291" s="8">
        <f t="shared" si="34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10.25" x14ac:dyDescent="0.2">
      <c r="A292" s="64" t="s">
        <v>46</v>
      </c>
      <c r="B292" s="64" t="s">
        <v>12</v>
      </c>
      <c r="C292" s="64" t="s">
        <v>27</v>
      </c>
      <c r="D292" s="64" t="s">
        <v>28</v>
      </c>
      <c r="E292" s="64" t="s">
        <v>163</v>
      </c>
      <c r="F292" s="64" t="s">
        <v>161</v>
      </c>
      <c r="G292" s="22" t="s">
        <v>72</v>
      </c>
      <c r="H292" s="6">
        <f>H293+H294+H295+H296+H297+H298</f>
        <v>1402.5</v>
      </c>
      <c r="I292" s="6">
        <f>I293+I294+I295+I296+I297+I298</f>
        <v>1402.5</v>
      </c>
      <c r="J292" s="6">
        <v>0</v>
      </c>
      <c r="K292" s="6">
        <f>K293+K294+K295+K296+K297+K298</f>
        <v>0</v>
      </c>
      <c r="L292" s="6">
        <f>L293+L294+L295+L296+L297+L298</f>
        <v>1402.5</v>
      </c>
      <c r="M292" s="6">
        <v>0</v>
      </c>
    </row>
    <row r="293" spans="1:17" ht="15.75" x14ac:dyDescent="0.2">
      <c r="A293" s="64"/>
      <c r="B293" s="64"/>
      <c r="C293" s="64"/>
      <c r="D293" s="64"/>
      <c r="E293" s="64"/>
      <c r="F293" s="64"/>
      <c r="G293" s="22" t="s">
        <v>0</v>
      </c>
      <c r="H293" s="8">
        <f>J293+K293+L293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7" ht="15.75" x14ac:dyDescent="0.2">
      <c r="A294" s="64"/>
      <c r="B294" s="64"/>
      <c r="C294" s="64"/>
      <c r="D294" s="64"/>
      <c r="E294" s="64"/>
      <c r="F294" s="64"/>
      <c r="G294" s="22" t="s">
        <v>5</v>
      </c>
      <c r="H294" s="8">
        <f t="shared" ref="H294:H303" si="35">J294+K294+L294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7" ht="15.75" x14ac:dyDescent="0.2">
      <c r="A295" s="64"/>
      <c r="B295" s="64"/>
      <c r="C295" s="64"/>
      <c r="D295" s="64"/>
      <c r="E295" s="64"/>
      <c r="F295" s="64"/>
      <c r="G295" s="22" t="s">
        <v>1</v>
      </c>
      <c r="H295" s="8">
        <f t="shared" si="35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7" ht="15.75" x14ac:dyDescent="0.25">
      <c r="A296" s="64"/>
      <c r="B296" s="64"/>
      <c r="C296" s="64"/>
      <c r="D296" s="64"/>
      <c r="E296" s="64"/>
      <c r="F296" s="64"/>
      <c r="G296" s="22" t="s">
        <v>2</v>
      </c>
      <c r="H296" s="8">
        <f t="shared" si="35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7" ht="15.75" x14ac:dyDescent="0.2">
      <c r="A297" s="64"/>
      <c r="B297" s="64"/>
      <c r="C297" s="64"/>
      <c r="D297" s="64"/>
      <c r="E297" s="64"/>
      <c r="F297" s="64"/>
      <c r="G297" s="22" t="s">
        <v>3</v>
      </c>
      <c r="H297" s="6">
        <f t="shared" si="35"/>
        <v>1402.5</v>
      </c>
      <c r="I297" s="6">
        <v>1402.5</v>
      </c>
      <c r="J297" s="6">
        <v>0</v>
      </c>
      <c r="K297" s="6">
        <v>0</v>
      </c>
      <c r="L297" s="32">
        <v>1402.5</v>
      </c>
      <c r="M297" s="8">
        <v>0</v>
      </c>
    </row>
    <row r="298" spans="1:17" ht="15.75" x14ac:dyDescent="0.2">
      <c r="A298" s="64"/>
      <c r="B298" s="64"/>
      <c r="C298" s="64"/>
      <c r="D298" s="64"/>
      <c r="E298" s="64"/>
      <c r="F298" s="64"/>
      <c r="G298" s="22" t="s">
        <v>4</v>
      </c>
      <c r="H298" s="6">
        <f t="shared" si="35"/>
        <v>0</v>
      </c>
      <c r="I298" s="6">
        <v>0</v>
      </c>
      <c r="J298" s="6">
        <v>0</v>
      </c>
      <c r="K298" s="6">
        <v>0</v>
      </c>
      <c r="L298" s="6">
        <v>0</v>
      </c>
      <c r="M298" s="8">
        <v>0</v>
      </c>
    </row>
    <row r="299" spans="1:17" ht="15.75" x14ac:dyDescent="0.2">
      <c r="A299" s="64"/>
      <c r="B299" s="64"/>
      <c r="C299" s="64"/>
      <c r="D299" s="64"/>
      <c r="E299" s="64"/>
      <c r="F299" s="64"/>
      <c r="G299" s="22" t="s">
        <v>23</v>
      </c>
      <c r="H299" s="8">
        <f t="shared" si="35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Q299" s="7"/>
    </row>
    <row r="300" spans="1:17" ht="15.75" x14ac:dyDescent="0.2">
      <c r="A300" s="64"/>
      <c r="B300" s="64"/>
      <c r="C300" s="64"/>
      <c r="D300" s="64"/>
      <c r="E300" s="64"/>
      <c r="F300" s="64"/>
      <c r="G300" s="22" t="s">
        <v>31</v>
      </c>
      <c r="H300" s="8">
        <f t="shared" si="35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5.75" x14ac:dyDescent="0.2">
      <c r="A301" s="64"/>
      <c r="B301" s="64"/>
      <c r="C301" s="64"/>
      <c r="D301" s="64"/>
      <c r="E301" s="64"/>
      <c r="F301" s="64"/>
      <c r="G301" s="22" t="s">
        <v>32</v>
      </c>
      <c r="H301" s="8">
        <f t="shared" si="35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7" ht="15.75" x14ac:dyDescent="0.2">
      <c r="A302" s="64"/>
      <c r="B302" s="64"/>
      <c r="C302" s="64"/>
      <c r="D302" s="64"/>
      <c r="E302" s="64"/>
      <c r="F302" s="64"/>
      <c r="G302" s="22" t="s">
        <v>33</v>
      </c>
      <c r="H302" s="8">
        <f t="shared" si="35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7" ht="20.25" customHeight="1" x14ac:dyDescent="0.2">
      <c r="A303" s="64"/>
      <c r="B303" s="64"/>
      <c r="C303" s="64"/>
      <c r="D303" s="64"/>
      <c r="E303" s="64"/>
      <c r="F303" s="64"/>
      <c r="G303" s="22" t="s">
        <v>34</v>
      </c>
      <c r="H303" s="8">
        <f t="shared" si="35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7" ht="16.5" hidden="1" customHeight="1" x14ac:dyDescent="0.2">
      <c r="A304" s="64"/>
      <c r="B304" s="64"/>
      <c r="C304" s="64"/>
      <c r="D304" s="64"/>
      <c r="E304" s="64"/>
      <c r="F304" s="64"/>
      <c r="G304" s="22"/>
      <c r="H304" s="8"/>
      <c r="I304" s="8"/>
      <c r="J304" s="8"/>
      <c r="K304" s="8"/>
      <c r="L304" s="8"/>
      <c r="M304" s="8"/>
    </row>
    <row r="305" spans="1:13" ht="16.5" hidden="1" customHeight="1" x14ac:dyDescent="0.2">
      <c r="A305" s="64"/>
      <c r="B305" s="64"/>
      <c r="C305" s="64"/>
      <c r="D305" s="64"/>
      <c r="E305" s="64"/>
      <c r="F305" s="64"/>
      <c r="G305" s="22"/>
      <c r="H305" s="8"/>
      <c r="I305" s="8"/>
      <c r="J305" s="8"/>
      <c r="K305" s="8"/>
      <c r="L305" s="8"/>
      <c r="M305" s="8"/>
    </row>
    <row r="306" spans="1:13" ht="16.5" hidden="1" customHeight="1" x14ac:dyDescent="0.2">
      <c r="A306" s="64"/>
      <c r="B306" s="64"/>
      <c r="C306" s="64"/>
      <c r="D306" s="64"/>
      <c r="E306" s="64"/>
      <c r="F306" s="64"/>
      <c r="G306" s="22"/>
      <c r="H306" s="8"/>
      <c r="I306" s="8"/>
      <c r="J306" s="8"/>
      <c r="K306" s="8"/>
      <c r="L306" s="8"/>
      <c r="M306" s="8"/>
    </row>
    <row r="307" spans="1:13" ht="16.5" hidden="1" customHeight="1" x14ac:dyDescent="0.2">
      <c r="A307" s="64"/>
      <c r="B307" s="64"/>
      <c r="C307" s="64"/>
      <c r="D307" s="64"/>
      <c r="E307" s="64"/>
      <c r="F307" s="64"/>
      <c r="G307" s="22"/>
      <c r="H307" s="8"/>
      <c r="I307" s="8"/>
      <c r="J307" s="8"/>
      <c r="K307" s="8"/>
      <c r="L307" s="8"/>
      <c r="M307" s="8"/>
    </row>
    <row r="308" spans="1:13" ht="15.75" hidden="1" x14ac:dyDescent="0.25">
      <c r="A308" s="64"/>
      <c r="B308" s="64"/>
      <c r="C308" s="64"/>
      <c r="D308" s="64"/>
      <c r="E308" s="64"/>
      <c r="F308" s="64"/>
      <c r="G308" s="22"/>
      <c r="H308" s="8"/>
      <c r="I308" s="8"/>
      <c r="J308" s="8"/>
      <c r="K308" s="26"/>
      <c r="L308" s="26"/>
      <c r="M308" s="8"/>
    </row>
    <row r="309" spans="1:13" ht="15.75" hidden="1" x14ac:dyDescent="0.25">
      <c r="A309" s="64"/>
      <c r="B309" s="64"/>
      <c r="C309" s="64"/>
      <c r="D309" s="64"/>
      <c r="E309" s="64"/>
      <c r="F309" s="64"/>
      <c r="G309" s="22"/>
      <c r="H309" s="8"/>
      <c r="I309" s="8"/>
      <c r="J309" s="8"/>
      <c r="K309" s="27"/>
      <c r="L309" s="26"/>
      <c r="M309" s="8"/>
    </row>
    <row r="310" spans="1:13" ht="15.75" hidden="1" x14ac:dyDescent="0.2">
      <c r="A310" s="64"/>
      <c r="B310" s="64"/>
      <c r="C310" s="64"/>
      <c r="D310" s="64"/>
      <c r="E310" s="64"/>
      <c r="F310" s="64"/>
      <c r="G310" s="22"/>
      <c r="H310" s="8"/>
      <c r="I310" s="8"/>
      <c r="J310" s="8"/>
      <c r="K310" s="8"/>
      <c r="L310" s="8"/>
      <c r="M310" s="8"/>
    </row>
    <row r="311" spans="1:13" ht="15.75" hidden="1" x14ac:dyDescent="0.2">
      <c r="A311" s="64"/>
      <c r="B311" s="64"/>
      <c r="C311" s="64"/>
      <c r="D311" s="64"/>
      <c r="E311" s="64"/>
      <c r="F311" s="64"/>
      <c r="G311" s="22"/>
      <c r="H311" s="8"/>
      <c r="I311" s="8"/>
      <c r="J311" s="8"/>
      <c r="K311" s="8"/>
      <c r="L311" s="8"/>
      <c r="M311" s="8"/>
    </row>
    <row r="312" spans="1:13" ht="15.75" hidden="1" x14ac:dyDescent="0.2">
      <c r="A312" s="64"/>
      <c r="B312" s="64"/>
      <c r="C312" s="64"/>
      <c r="D312" s="64"/>
      <c r="E312" s="64"/>
      <c r="F312" s="64"/>
      <c r="G312" s="22"/>
      <c r="H312" s="8"/>
      <c r="I312" s="8"/>
      <c r="J312" s="8"/>
      <c r="K312" s="8"/>
      <c r="L312" s="8"/>
      <c r="M312" s="8"/>
    </row>
    <row r="313" spans="1:13" ht="15.75" hidden="1" x14ac:dyDescent="0.2">
      <c r="A313" s="64"/>
      <c r="B313" s="64"/>
      <c r="C313" s="64"/>
      <c r="D313" s="64"/>
      <c r="E313" s="64"/>
      <c r="F313" s="64"/>
      <c r="G313" s="22"/>
      <c r="H313" s="8"/>
      <c r="I313" s="8"/>
      <c r="J313" s="8"/>
      <c r="K313" s="8"/>
      <c r="L313" s="8"/>
      <c r="M313" s="8"/>
    </row>
    <row r="314" spans="1:13" ht="15.75" hidden="1" x14ac:dyDescent="0.2">
      <c r="A314" s="64"/>
      <c r="B314" s="64"/>
      <c r="C314" s="64"/>
      <c r="D314" s="64"/>
      <c r="E314" s="64"/>
      <c r="F314" s="64"/>
      <c r="G314" s="22"/>
      <c r="H314" s="8"/>
      <c r="I314" s="8"/>
      <c r="J314" s="8"/>
      <c r="K314" s="8"/>
      <c r="L314" s="8"/>
      <c r="M314" s="8"/>
    </row>
    <row r="315" spans="1:13" ht="96.75" hidden="1" customHeight="1" x14ac:dyDescent="0.2">
      <c r="A315" s="64"/>
      <c r="B315" s="64"/>
      <c r="C315" s="64"/>
      <c r="D315" s="64"/>
      <c r="E315" s="64"/>
      <c r="F315" s="64"/>
      <c r="G315" s="22"/>
      <c r="H315" s="8"/>
      <c r="I315" s="8"/>
      <c r="J315" s="8"/>
      <c r="K315" s="8"/>
      <c r="L315" s="8"/>
      <c r="M315" s="8"/>
    </row>
    <row r="316" spans="1:13" ht="110.25" hidden="1" x14ac:dyDescent="0.2">
      <c r="A316" s="64" t="s">
        <v>129</v>
      </c>
      <c r="B316" s="64" t="s">
        <v>37</v>
      </c>
      <c r="C316" s="64" t="s">
        <v>84</v>
      </c>
      <c r="D316" s="65" t="s">
        <v>84</v>
      </c>
      <c r="E316" s="64"/>
      <c r="F316" s="64"/>
      <c r="G316" s="22" t="s">
        <v>72</v>
      </c>
      <c r="H316" s="6">
        <f>H317+H318+H319+H320+H321+H322</f>
        <v>0</v>
      </c>
      <c r="I316" s="6">
        <f>I317+I318+I319+I320+I321+I322</f>
        <v>0</v>
      </c>
      <c r="J316" s="6">
        <v>0</v>
      </c>
      <c r="K316" s="6">
        <f>K317+K318+K319+K320+K321+K322</f>
        <v>0</v>
      </c>
      <c r="L316" s="6">
        <f>L317+L318+L319+L320+L321+L322</f>
        <v>0</v>
      </c>
      <c r="M316" s="6">
        <v>0</v>
      </c>
    </row>
    <row r="317" spans="1:13" ht="15.75" hidden="1" x14ac:dyDescent="0.2">
      <c r="A317" s="64"/>
      <c r="B317" s="64"/>
      <c r="C317" s="64"/>
      <c r="D317" s="65"/>
      <c r="E317" s="64"/>
      <c r="F317" s="64"/>
      <c r="G317" s="22" t="s">
        <v>0</v>
      </c>
      <c r="H317" s="8">
        <f>J317+K317+L317</f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</row>
    <row r="318" spans="1:13" ht="15.75" hidden="1" x14ac:dyDescent="0.2">
      <c r="A318" s="64"/>
      <c r="B318" s="64"/>
      <c r="C318" s="64"/>
      <c r="D318" s="65"/>
      <c r="E318" s="64"/>
      <c r="F318" s="64"/>
      <c r="G318" s="22" t="s">
        <v>5</v>
      </c>
      <c r="H318" s="8">
        <f t="shared" ref="H318:H327" si="36">J318+K318+L318</f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</row>
    <row r="319" spans="1:13" ht="15.75" hidden="1" x14ac:dyDescent="0.2">
      <c r="A319" s="64"/>
      <c r="B319" s="64"/>
      <c r="C319" s="64"/>
      <c r="D319" s="65"/>
      <c r="E319" s="64"/>
      <c r="F319" s="64"/>
      <c r="G319" s="22" t="s">
        <v>1</v>
      </c>
      <c r="H319" s="8">
        <f t="shared" si="36"/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</row>
    <row r="320" spans="1:13" ht="15.75" hidden="1" x14ac:dyDescent="0.25">
      <c r="A320" s="64"/>
      <c r="B320" s="64"/>
      <c r="C320" s="64"/>
      <c r="D320" s="65"/>
      <c r="E320" s="64"/>
      <c r="F320" s="64"/>
      <c r="G320" s="22" t="s">
        <v>2</v>
      </c>
      <c r="H320" s="8">
        <f t="shared" si="36"/>
        <v>0</v>
      </c>
      <c r="I320" s="8">
        <v>0</v>
      </c>
      <c r="J320" s="8">
        <v>0</v>
      </c>
      <c r="K320" s="26">
        <v>0</v>
      </c>
      <c r="L320" s="26">
        <v>0</v>
      </c>
      <c r="M320" s="8">
        <v>0</v>
      </c>
    </row>
    <row r="321" spans="1:13" ht="15.75" hidden="1" x14ac:dyDescent="0.2">
      <c r="A321" s="64"/>
      <c r="B321" s="64"/>
      <c r="C321" s="64"/>
      <c r="D321" s="65"/>
      <c r="E321" s="64"/>
      <c r="F321" s="64"/>
      <c r="G321" s="22" t="s">
        <v>3</v>
      </c>
      <c r="H321" s="6">
        <f t="shared" si="36"/>
        <v>0</v>
      </c>
      <c r="I321" s="6">
        <v>0</v>
      </c>
      <c r="J321" s="6">
        <v>0</v>
      </c>
      <c r="K321" s="6">
        <v>0</v>
      </c>
      <c r="L321" s="32">
        <v>0</v>
      </c>
      <c r="M321" s="8">
        <v>0</v>
      </c>
    </row>
    <row r="322" spans="1:13" ht="15.75" hidden="1" x14ac:dyDescent="0.2">
      <c r="A322" s="64"/>
      <c r="B322" s="64"/>
      <c r="C322" s="64"/>
      <c r="D322" s="65"/>
      <c r="E322" s="64"/>
      <c r="F322" s="64"/>
      <c r="G322" s="22" t="s">
        <v>4</v>
      </c>
      <c r="H322" s="6">
        <f t="shared" si="36"/>
        <v>0</v>
      </c>
      <c r="I322" s="6">
        <v>0</v>
      </c>
      <c r="J322" s="6">
        <v>0</v>
      </c>
      <c r="K322" s="6">
        <v>0</v>
      </c>
      <c r="L322" s="6">
        <v>0</v>
      </c>
      <c r="M322" s="8">
        <v>0</v>
      </c>
    </row>
    <row r="323" spans="1:13" ht="15.75" hidden="1" x14ac:dyDescent="0.2">
      <c r="A323" s="64"/>
      <c r="B323" s="64"/>
      <c r="C323" s="64"/>
      <c r="D323" s="65"/>
      <c r="E323" s="64"/>
      <c r="F323" s="64"/>
      <c r="G323" s="22" t="s">
        <v>23</v>
      </c>
      <c r="H323" s="8">
        <f t="shared" si="36"/>
        <v>0</v>
      </c>
      <c r="I323" s="8">
        <f>H323</f>
        <v>0</v>
      </c>
      <c r="J323" s="8">
        <v>0</v>
      </c>
      <c r="K323" s="8">
        <f>13000-13000</f>
        <v>0</v>
      </c>
      <c r="L323" s="8">
        <f>829.8-829.8</f>
        <v>0</v>
      </c>
      <c r="M323" s="8">
        <v>0</v>
      </c>
    </row>
    <row r="324" spans="1:13" ht="15.75" hidden="1" x14ac:dyDescent="0.2">
      <c r="A324" s="64"/>
      <c r="B324" s="64"/>
      <c r="C324" s="64"/>
      <c r="D324" s="65"/>
      <c r="E324" s="64"/>
      <c r="F324" s="64"/>
      <c r="G324" s="22" t="s">
        <v>31</v>
      </c>
      <c r="H324" s="8">
        <f t="shared" si="36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5.75" hidden="1" x14ac:dyDescent="0.2">
      <c r="A325" s="64"/>
      <c r="B325" s="64"/>
      <c r="C325" s="64"/>
      <c r="D325" s="65"/>
      <c r="E325" s="64"/>
      <c r="F325" s="64"/>
      <c r="G325" s="22" t="s">
        <v>32</v>
      </c>
      <c r="H325" s="8">
        <f t="shared" si="36"/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75" hidden="1" x14ac:dyDescent="0.2">
      <c r="A326" s="64"/>
      <c r="B326" s="64"/>
      <c r="C326" s="64"/>
      <c r="D326" s="65"/>
      <c r="E326" s="64"/>
      <c r="F326" s="64"/>
      <c r="G326" s="22" t="s">
        <v>33</v>
      </c>
      <c r="H326" s="8">
        <f t="shared" si="36"/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9.899999999999999" hidden="1" customHeight="1" x14ac:dyDescent="0.2">
      <c r="A327" s="64"/>
      <c r="B327" s="64"/>
      <c r="C327" s="64"/>
      <c r="D327" s="65"/>
      <c r="E327" s="64"/>
      <c r="F327" s="64"/>
      <c r="G327" s="22" t="s">
        <v>34</v>
      </c>
      <c r="H327" s="8">
        <f t="shared" si="36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10.25" x14ac:dyDescent="0.2">
      <c r="A328" s="64" t="s">
        <v>117</v>
      </c>
      <c r="B328" s="64" t="s">
        <v>37</v>
      </c>
      <c r="C328" s="64" t="s">
        <v>94</v>
      </c>
      <c r="D328" s="65">
        <v>1919</v>
      </c>
      <c r="E328" s="64" t="s">
        <v>157</v>
      </c>
      <c r="F328" s="64" t="s">
        <v>157</v>
      </c>
      <c r="G328" s="22" t="s">
        <v>72</v>
      </c>
      <c r="H328" s="6">
        <f>H329+H330+H331+H332+H333+H334+H335+H336+H337+H338+H339</f>
        <v>1919</v>
      </c>
      <c r="I328" s="6">
        <f>K328+L328+M328+N315</f>
        <v>1919</v>
      </c>
      <c r="J328" s="6">
        <v>0</v>
      </c>
      <c r="K328" s="6">
        <f>K329+K330+K331+K332+K333+K334</f>
        <v>0</v>
      </c>
      <c r="L328" s="6">
        <f>L329+L330+L331+L332+L333+L334+L335+L336+L337+L338+L339</f>
        <v>1919</v>
      </c>
      <c r="M328" s="6">
        <v>0</v>
      </c>
    </row>
    <row r="329" spans="1:13" ht="15.75" x14ac:dyDescent="0.2">
      <c r="A329" s="64"/>
      <c r="B329" s="64"/>
      <c r="C329" s="64"/>
      <c r="D329" s="65"/>
      <c r="E329" s="64"/>
      <c r="F329" s="64"/>
      <c r="G329" s="22" t="s">
        <v>0</v>
      </c>
      <c r="H329" s="8">
        <f>J329+K329+L329+M329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75" x14ac:dyDescent="0.2">
      <c r="A330" s="64"/>
      <c r="B330" s="64"/>
      <c r="C330" s="64"/>
      <c r="D330" s="65"/>
      <c r="E330" s="64"/>
      <c r="F330" s="64"/>
      <c r="G330" s="22" t="s">
        <v>5</v>
      </c>
      <c r="H330" s="8">
        <f t="shared" ref="H330:H339" si="37">J330+K330+L330+M330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75" x14ac:dyDescent="0.2">
      <c r="A331" s="64"/>
      <c r="B331" s="64"/>
      <c r="C331" s="64"/>
      <c r="D331" s="65"/>
      <c r="E331" s="64"/>
      <c r="F331" s="64"/>
      <c r="G331" s="22" t="s">
        <v>1</v>
      </c>
      <c r="H331" s="8">
        <f t="shared" si="37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x14ac:dyDescent="0.25">
      <c r="A332" s="64"/>
      <c r="B332" s="64"/>
      <c r="C332" s="64"/>
      <c r="D332" s="65"/>
      <c r="E332" s="64"/>
      <c r="F332" s="64"/>
      <c r="G332" s="22" t="s">
        <v>2</v>
      </c>
      <c r="H332" s="8">
        <f t="shared" si="37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75" x14ac:dyDescent="0.25">
      <c r="A333" s="64"/>
      <c r="B333" s="64"/>
      <c r="C333" s="64"/>
      <c r="D333" s="65"/>
      <c r="E333" s="64"/>
      <c r="F333" s="64"/>
      <c r="G333" s="22" t="s">
        <v>3</v>
      </c>
      <c r="H333" s="8">
        <f t="shared" si="37"/>
        <v>0</v>
      </c>
      <c r="I333" s="8">
        <v>0</v>
      </c>
      <c r="J333" s="8">
        <v>0</v>
      </c>
      <c r="K333" s="26">
        <v>0</v>
      </c>
      <c r="L333" s="26">
        <v>0</v>
      </c>
      <c r="M333" s="8">
        <v>0</v>
      </c>
    </row>
    <row r="334" spans="1:13" ht="15.75" x14ac:dyDescent="0.2">
      <c r="A334" s="64"/>
      <c r="B334" s="64"/>
      <c r="C334" s="64"/>
      <c r="D334" s="65"/>
      <c r="E334" s="64"/>
      <c r="F334" s="64"/>
      <c r="G334" s="22" t="s">
        <v>4</v>
      </c>
      <c r="H334" s="8">
        <f t="shared" si="37"/>
        <v>1919</v>
      </c>
      <c r="I334" s="8">
        <f>K334+L334+M334+N321</f>
        <v>1919</v>
      </c>
      <c r="J334" s="8">
        <v>0</v>
      </c>
      <c r="K334" s="8">
        <v>0</v>
      </c>
      <c r="L334" s="8">
        <f>2000-81</f>
        <v>1919</v>
      </c>
      <c r="M334" s="8">
        <v>0</v>
      </c>
    </row>
    <row r="335" spans="1:13" ht="15.75" x14ac:dyDescent="0.2">
      <c r="A335" s="64"/>
      <c r="B335" s="64"/>
      <c r="C335" s="64"/>
      <c r="D335" s="65"/>
      <c r="E335" s="64"/>
      <c r="F335" s="64"/>
      <c r="G335" s="22" t="s">
        <v>23</v>
      </c>
      <c r="H335" s="8">
        <f t="shared" si="37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5.75" x14ac:dyDescent="0.2">
      <c r="A336" s="64"/>
      <c r="B336" s="64"/>
      <c r="C336" s="64"/>
      <c r="D336" s="65"/>
      <c r="E336" s="64"/>
      <c r="F336" s="64"/>
      <c r="G336" s="22" t="s">
        <v>31</v>
      </c>
      <c r="H336" s="8">
        <f t="shared" si="37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5.75" x14ac:dyDescent="0.2">
      <c r="A337" s="64"/>
      <c r="B337" s="64"/>
      <c r="C337" s="64"/>
      <c r="D337" s="65"/>
      <c r="E337" s="64"/>
      <c r="F337" s="64"/>
      <c r="G337" s="22" t="s">
        <v>32</v>
      </c>
      <c r="H337" s="8">
        <f t="shared" si="37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75" x14ac:dyDescent="0.2">
      <c r="A338" s="64"/>
      <c r="B338" s="64"/>
      <c r="C338" s="64"/>
      <c r="D338" s="65"/>
      <c r="E338" s="64"/>
      <c r="F338" s="64"/>
      <c r="G338" s="22" t="s">
        <v>33</v>
      </c>
      <c r="H338" s="8">
        <f t="shared" si="37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9.149999999999999" customHeight="1" x14ac:dyDescent="0.2">
      <c r="A339" s="64"/>
      <c r="B339" s="64"/>
      <c r="C339" s="64"/>
      <c r="D339" s="65"/>
      <c r="E339" s="64"/>
      <c r="F339" s="64"/>
      <c r="G339" s="22" t="s">
        <v>34</v>
      </c>
      <c r="H339" s="8">
        <f t="shared" si="37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10.25" x14ac:dyDescent="0.2">
      <c r="A340" s="64" t="s">
        <v>118</v>
      </c>
      <c r="B340" s="64" t="s">
        <v>37</v>
      </c>
      <c r="C340" s="64" t="s">
        <v>95</v>
      </c>
      <c r="D340" s="65">
        <v>7700</v>
      </c>
      <c r="E340" s="64" t="s">
        <v>157</v>
      </c>
      <c r="F340" s="64" t="s">
        <v>166</v>
      </c>
      <c r="G340" s="22" t="s">
        <v>72</v>
      </c>
      <c r="H340" s="6">
        <f>H341+H342+H343+H344+H345+H346+H347+H349+H350+H351+H352</f>
        <v>15546.3</v>
      </c>
      <c r="I340" s="6">
        <f>I341+I342+I343+I344+I345+I346+I347+I349+I350+I351+I352</f>
        <v>15546.3</v>
      </c>
      <c r="J340" s="6">
        <v>0</v>
      </c>
      <c r="K340" s="6">
        <f>K341+K342+K343+K344+K345+K346</f>
        <v>0</v>
      </c>
      <c r="L340" s="6">
        <f>L341+L342+L343+L344+L345+L346+L347+L349+L350+L351+L352</f>
        <v>15546.3</v>
      </c>
      <c r="M340" s="6">
        <v>0</v>
      </c>
    </row>
    <row r="341" spans="1:33" ht="15.75" x14ac:dyDescent="0.2">
      <c r="A341" s="64"/>
      <c r="B341" s="64"/>
      <c r="C341" s="64"/>
      <c r="D341" s="65"/>
      <c r="E341" s="64"/>
      <c r="F341" s="64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33" ht="15.75" x14ac:dyDescent="0.2">
      <c r="A342" s="64"/>
      <c r="B342" s="64"/>
      <c r="C342" s="64"/>
      <c r="D342" s="65"/>
      <c r="E342" s="64"/>
      <c r="F342" s="64"/>
      <c r="G342" s="22" t="s">
        <v>5</v>
      </c>
      <c r="H342" s="8">
        <f t="shared" ref="H342:H352" si="38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33" ht="15.75" x14ac:dyDescent="0.2">
      <c r="A343" s="64"/>
      <c r="B343" s="64"/>
      <c r="C343" s="64"/>
      <c r="D343" s="65"/>
      <c r="E343" s="64"/>
      <c r="F343" s="64"/>
      <c r="G343" s="22" t="s">
        <v>1</v>
      </c>
      <c r="H343" s="8">
        <f t="shared" si="38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33" ht="15.75" x14ac:dyDescent="0.25">
      <c r="A344" s="64"/>
      <c r="B344" s="64"/>
      <c r="C344" s="64"/>
      <c r="D344" s="65"/>
      <c r="E344" s="64"/>
      <c r="F344" s="64"/>
      <c r="G344" s="22" t="s">
        <v>2</v>
      </c>
      <c r="H344" s="8">
        <f t="shared" si="38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33" ht="15.75" x14ac:dyDescent="0.25">
      <c r="A345" s="64"/>
      <c r="B345" s="64"/>
      <c r="C345" s="64"/>
      <c r="D345" s="65"/>
      <c r="E345" s="64"/>
      <c r="F345" s="64"/>
      <c r="G345" s="22" t="s">
        <v>3</v>
      </c>
      <c r="H345" s="8">
        <f t="shared" si="38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33" ht="15.75" x14ac:dyDescent="0.2">
      <c r="A346" s="64"/>
      <c r="B346" s="64"/>
      <c r="C346" s="64"/>
      <c r="D346" s="65"/>
      <c r="E346" s="64"/>
      <c r="F346" s="64"/>
      <c r="G346" s="22" t="s">
        <v>4</v>
      </c>
      <c r="H346" s="8">
        <f t="shared" si="38"/>
        <v>7794.3</v>
      </c>
      <c r="I346" s="8">
        <v>7794.3</v>
      </c>
      <c r="J346" s="8">
        <v>0</v>
      </c>
      <c r="K346" s="8">
        <v>0</v>
      </c>
      <c r="L346" s="8">
        <v>7794.3</v>
      </c>
      <c r="M346" s="8">
        <v>0</v>
      </c>
    </row>
    <row r="347" spans="1:33" ht="15.75" x14ac:dyDescent="0.2">
      <c r="A347" s="64"/>
      <c r="B347" s="64"/>
      <c r="C347" s="64"/>
      <c r="D347" s="65"/>
      <c r="E347" s="64"/>
      <c r="F347" s="64"/>
      <c r="G347" s="22" t="s">
        <v>107</v>
      </c>
      <c r="H347" s="8">
        <f t="shared" si="38"/>
        <v>7752</v>
      </c>
      <c r="I347" s="8">
        <v>7752</v>
      </c>
      <c r="J347" s="8">
        <v>0</v>
      </c>
      <c r="K347" s="8">
        <v>0</v>
      </c>
      <c r="L347" s="8">
        <v>7752</v>
      </c>
      <c r="M347" s="8">
        <v>0</v>
      </c>
    </row>
    <row r="348" spans="1:33" ht="31.5" x14ac:dyDescent="0.2">
      <c r="A348" s="64"/>
      <c r="B348" s="64"/>
      <c r="C348" s="64"/>
      <c r="D348" s="65"/>
      <c r="E348" s="64"/>
      <c r="F348" s="64"/>
      <c r="G348" s="22" t="s">
        <v>108</v>
      </c>
      <c r="H348" s="6">
        <f t="shared" si="38"/>
        <v>7752</v>
      </c>
      <c r="I348" s="6">
        <v>7752</v>
      </c>
      <c r="J348" s="6">
        <v>0</v>
      </c>
      <c r="K348" s="6">
        <v>0</v>
      </c>
      <c r="L348" s="6">
        <v>7752</v>
      </c>
      <c r="M348" s="6">
        <v>0</v>
      </c>
      <c r="AG348" s="2" t="s">
        <v>120</v>
      </c>
    </row>
    <row r="349" spans="1:33" ht="15.75" x14ac:dyDescent="0.2">
      <c r="A349" s="64"/>
      <c r="B349" s="64"/>
      <c r="C349" s="64"/>
      <c r="D349" s="65"/>
      <c r="E349" s="64"/>
      <c r="F349" s="64"/>
      <c r="G349" s="22" t="s">
        <v>31</v>
      </c>
      <c r="H349" s="8">
        <f t="shared" si="38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ht="15.75" x14ac:dyDescent="0.2">
      <c r="A350" s="64"/>
      <c r="B350" s="64"/>
      <c r="C350" s="64"/>
      <c r="D350" s="65"/>
      <c r="E350" s="64"/>
      <c r="F350" s="64"/>
      <c r="G350" s="22" t="s">
        <v>32</v>
      </c>
      <c r="H350" s="8">
        <f t="shared" si="38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ht="15.75" x14ac:dyDescent="0.2">
      <c r="A351" s="64"/>
      <c r="B351" s="64"/>
      <c r="C351" s="64"/>
      <c r="D351" s="65"/>
      <c r="E351" s="64"/>
      <c r="F351" s="64"/>
      <c r="G351" s="22" t="s">
        <v>33</v>
      </c>
      <c r="H351" s="8">
        <f t="shared" si="38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customHeight="1" x14ac:dyDescent="0.2">
      <c r="A352" s="64"/>
      <c r="B352" s="64"/>
      <c r="C352" s="64"/>
      <c r="D352" s="65"/>
      <c r="E352" s="64"/>
      <c r="F352" s="64"/>
      <c r="G352" s="22" t="s">
        <v>34</v>
      </c>
      <c r="H352" s="8">
        <f t="shared" si="38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45" hidden="1" customHeight="1" x14ac:dyDescent="0.2">
      <c r="A353" s="64" t="s">
        <v>134</v>
      </c>
      <c r="B353" s="64" t="s">
        <v>37</v>
      </c>
      <c r="C353" s="75" t="s">
        <v>114</v>
      </c>
      <c r="D353" s="65">
        <v>25000</v>
      </c>
      <c r="E353" s="64">
        <v>2022</v>
      </c>
      <c r="F353" s="64" t="s">
        <v>31</v>
      </c>
      <c r="G353" s="22" t="s">
        <v>72</v>
      </c>
      <c r="H353" s="6">
        <f>H354+H355+H356+H357+H358+H359+H360+H361+H362+H363+H364</f>
        <v>0</v>
      </c>
      <c r="I353" s="6">
        <f>I354+I355+I356+I357+I358+I359+I360+I361+I362+I363+I364</f>
        <v>0</v>
      </c>
      <c r="J353" s="6">
        <v>0</v>
      </c>
      <c r="K353" s="6">
        <f>K354+K355+K356+K357+K358+K359</f>
        <v>0</v>
      </c>
      <c r="L353" s="6">
        <f>L354+L355+L356+L357+L358+L359+L360+L361+L362+L363+L364</f>
        <v>0</v>
      </c>
      <c r="M353" s="6">
        <v>0</v>
      </c>
    </row>
    <row r="354" spans="1:13" s="29" customFormat="1" ht="20.45" hidden="1" customHeight="1" x14ac:dyDescent="0.2">
      <c r="A354" s="64"/>
      <c r="B354" s="64"/>
      <c r="C354" s="76"/>
      <c r="D354" s="65"/>
      <c r="E354" s="64"/>
      <c r="F354" s="64"/>
      <c r="G354" s="22" t="s">
        <v>0</v>
      </c>
      <c r="H354" s="8">
        <f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13" s="29" customFormat="1" ht="20.45" hidden="1" customHeight="1" x14ac:dyDescent="0.2">
      <c r="A355" s="64"/>
      <c r="B355" s="64"/>
      <c r="C355" s="76"/>
      <c r="D355" s="65"/>
      <c r="E355" s="64"/>
      <c r="F355" s="64"/>
      <c r="G355" s="22" t="s">
        <v>5</v>
      </c>
      <c r="H355" s="8">
        <f t="shared" ref="H355:H364" si="39">J355+K355+L355+M355</f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13" s="29" customFormat="1" ht="20.45" hidden="1" customHeight="1" x14ac:dyDescent="0.2">
      <c r="A356" s="64"/>
      <c r="B356" s="64"/>
      <c r="C356" s="76"/>
      <c r="D356" s="65"/>
      <c r="E356" s="64"/>
      <c r="F356" s="64"/>
      <c r="G356" s="22" t="s">
        <v>1</v>
      </c>
      <c r="H356" s="8">
        <f t="shared" si="39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45" hidden="1" customHeight="1" x14ac:dyDescent="0.25">
      <c r="A357" s="64"/>
      <c r="B357" s="64"/>
      <c r="C357" s="76"/>
      <c r="D357" s="65"/>
      <c r="E357" s="64"/>
      <c r="F357" s="64"/>
      <c r="G357" s="22" t="s">
        <v>2</v>
      </c>
      <c r="H357" s="8">
        <f t="shared" si="39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13" s="29" customFormat="1" ht="20.45" hidden="1" customHeight="1" x14ac:dyDescent="0.25">
      <c r="A358" s="64"/>
      <c r="B358" s="64"/>
      <c r="C358" s="76"/>
      <c r="D358" s="65"/>
      <c r="E358" s="64"/>
      <c r="F358" s="64"/>
      <c r="G358" s="22" t="s">
        <v>3</v>
      </c>
      <c r="H358" s="8">
        <f t="shared" si="39"/>
        <v>0</v>
      </c>
      <c r="I358" s="8">
        <v>0</v>
      </c>
      <c r="J358" s="8">
        <v>0</v>
      </c>
      <c r="K358" s="26">
        <v>0</v>
      </c>
      <c r="L358" s="26">
        <v>0</v>
      </c>
      <c r="M358" s="8">
        <v>0</v>
      </c>
    </row>
    <row r="359" spans="1:13" s="29" customFormat="1" ht="20.45" hidden="1" customHeight="1" x14ac:dyDescent="0.2">
      <c r="A359" s="64"/>
      <c r="B359" s="64"/>
      <c r="C359" s="76"/>
      <c r="D359" s="65"/>
      <c r="E359" s="64"/>
      <c r="F359" s="64"/>
      <c r="G359" s="22" t="s">
        <v>4</v>
      </c>
      <c r="H359" s="8">
        <f t="shared" si="39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45" hidden="1" customHeight="1" x14ac:dyDescent="0.2">
      <c r="A360" s="64"/>
      <c r="B360" s="64"/>
      <c r="C360" s="76"/>
      <c r="D360" s="65"/>
      <c r="E360" s="64"/>
      <c r="F360" s="64"/>
      <c r="G360" s="22" t="s">
        <v>23</v>
      </c>
      <c r="H360" s="8">
        <f t="shared" si="39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45" hidden="1" customHeight="1" x14ac:dyDescent="0.2">
      <c r="A361" s="64"/>
      <c r="B361" s="64"/>
      <c r="C361" s="76"/>
      <c r="D361" s="65"/>
      <c r="E361" s="64"/>
      <c r="F361" s="64"/>
      <c r="G361" s="22" t="s">
        <v>31</v>
      </c>
      <c r="H361" s="8">
        <f t="shared" si="39"/>
        <v>0</v>
      </c>
      <c r="I361" s="8">
        <v>0</v>
      </c>
      <c r="J361" s="8">
        <v>0</v>
      </c>
      <c r="K361" s="8">
        <f>23500-23500</f>
        <v>0</v>
      </c>
      <c r="L361" s="8">
        <f>1500-1500</f>
        <v>0</v>
      </c>
      <c r="M361" s="8">
        <v>0</v>
      </c>
    </row>
    <row r="362" spans="1:13" s="29" customFormat="1" ht="20.45" hidden="1" customHeight="1" x14ac:dyDescent="0.2">
      <c r="A362" s="64"/>
      <c r="B362" s="64"/>
      <c r="C362" s="76"/>
      <c r="D362" s="65"/>
      <c r="E362" s="64"/>
      <c r="F362" s="64"/>
      <c r="G362" s="22" t="s">
        <v>32</v>
      </c>
      <c r="H362" s="8">
        <f t="shared" si="39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13" s="29" customFormat="1" ht="20.45" hidden="1" customHeight="1" x14ac:dyDescent="0.2">
      <c r="A363" s="64"/>
      <c r="B363" s="64"/>
      <c r="C363" s="76"/>
      <c r="D363" s="65"/>
      <c r="E363" s="64"/>
      <c r="F363" s="64"/>
      <c r="G363" s="22" t="s">
        <v>33</v>
      </c>
      <c r="H363" s="8">
        <f t="shared" si="39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20.45" hidden="1" customHeight="1" x14ac:dyDescent="0.2">
      <c r="A364" s="64"/>
      <c r="B364" s="64"/>
      <c r="C364" s="77"/>
      <c r="D364" s="65"/>
      <c r="E364" s="64"/>
      <c r="F364" s="64"/>
      <c r="G364" s="22" t="s">
        <v>34</v>
      </c>
      <c r="H364" s="8">
        <f t="shared" si="39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10.25" x14ac:dyDescent="0.2">
      <c r="A365" s="64" t="s">
        <v>135</v>
      </c>
      <c r="B365" s="64" t="s">
        <v>116</v>
      </c>
      <c r="C365" s="64" t="s">
        <v>113</v>
      </c>
      <c r="D365" s="65">
        <v>1934.9</v>
      </c>
      <c r="E365" s="64" t="s">
        <v>106</v>
      </c>
      <c r="F365" s="64" t="s">
        <v>106</v>
      </c>
      <c r="G365" s="22" t="s">
        <v>72</v>
      </c>
      <c r="H365" s="6">
        <f>H366+H367+H368+H369+H370+H371+H372+H373+H374+H375+H376</f>
        <v>589.1</v>
      </c>
      <c r="I365" s="6">
        <f>I366+I367+I368+I369+I370+I371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589.1</v>
      </c>
      <c r="M365" s="6">
        <v>0</v>
      </c>
    </row>
    <row r="366" spans="1:13" s="29" customFormat="1" ht="15.75" x14ac:dyDescent="0.2">
      <c r="A366" s="64"/>
      <c r="B366" s="64"/>
      <c r="C366" s="64"/>
      <c r="D366" s="65"/>
      <c r="E366" s="64"/>
      <c r="F366" s="64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13" s="29" customFormat="1" ht="15.75" x14ac:dyDescent="0.2">
      <c r="A367" s="64"/>
      <c r="B367" s="64"/>
      <c r="C367" s="64"/>
      <c r="D367" s="65"/>
      <c r="E367" s="64"/>
      <c r="F367" s="64"/>
      <c r="G367" s="22" t="s">
        <v>5</v>
      </c>
      <c r="H367" s="8">
        <f t="shared" ref="H367:H376" si="40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13" s="29" customFormat="1" ht="15.75" x14ac:dyDescent="0.2">
      <c r="A368" s="64"/>
      <c r="B368" s="64"/>
      <c r="C368" s="64"/>
      <c r="D368" s="65"/>
      <c r="E368" s="64"/>
      <c r="F368" s="64"/>
      <c r="G368" s="22" t="s">
        <v>1</v>
      </c>
      <c r="H368" s="8">
        <f t="shared" si="40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15.75" x14ac:dyDescent="0.25">
      <c r="A369" s="64"/>
      <c r="B369" s="64"/>
      <c r="C369" s="64"/>
      <c r="D369" s="65"/>
      <c r="E369" s="64"/>
      <c r="F369" s="64"/>
      <c r="G369" s="22" t="s">
        <v>2</v>
      </c>
      <c r="H369" s="8">
        <f t="shared" si="40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15.75" x14ac:dyDescent="0.25">
      <c r="A370" s="64"/>
      <c r="B370" s="64"/>
      <c r="C370" s="64"/>
      <c r="D370" s="65"/>
      <c r="E370" s="64"/>
      <c r="F370" s="64"/>
      <c r="G370" s="22" t="s">
        <v>3</v>
      </c>
      <c r="H370" s="8">
        <f t="shared" si="40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15.75" x14ac:dyDescent="0.2">
      <c r="A371" s="64"/>
      <c r="B371" s="64"/>
      <c r="C371" s="64"/>
      <c r="D371" s="65"/>
      <c r="E371" s="64"/>
      <c r="F371" s="64"/>
      <c r="G371" s="22" t="s">
        <v>4</v>
      </c>
      <c r="H371" s="8">
        <f t="shared" si="40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25" x14ac:dyDescent="0.3">
      <c r="A372" s="64"/>
      <c r="B372" s="64"/>
      <c r="C372" s="64"/>
      <c r="D372" s="65"/>
      <c r="E372" s="64"/>
      <c r="F372" s="64"/>
      <c r="G372" s="22" t="s">
        <v>23</v>
      </c>
      <c r="H372" s="8">
        <f t="shared" si="40"/>
        <v>589.1</v>
      </c>
      <c r="I372" s="8">
        <v>0</v>
      </c>
      <c r="J372" s="8">
        <v>0</v>
      </c>
      <c r="K372" s="8">
        <v>0</v>
      </c>
      <c r="L372" s="8">
        <v>589.1</v>
      </c>
      <c r="M372" s="8">
        <v>0</v>
      </c>
      <c r="AC372" s="33"/>
      <c r="AD372" s="33"/>
      <c r="AE372" s="33"/>
      <c r="AF372" s="33"/>
    </row>
    <row r="373" spans="1:32" s="29" customFormat="1" ht="15.75" x14ac:dyDescent="0.2">
      <c r="A373" s="64"/>
      <c r="B373" s="64"/>
      <c r="C373" s="64"/>
      <c r="D373" s="65"/>
      <c r="E373" s="64"/>
      <c r="F373" s="64"/>
      <c r="G373" s="22" t="s">
        <v>31</v>
      </c>
      <c r="H373" s="8">
        <f t="shared" si="40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5.75" x14ac:dyDescent="0.2">
      <c r="A374" s="64"/>
      <c r="B374" s="64"/>
      <c r="C374" s="64"/>
      <c r="D374" s="65"/>
      <c r="E374" s="64"/>
      <c r="F374" s="64"/>
      <c r="G374" s="22" t="s">
        <v>32</v>
      </c>
      <c r="H374" s="8">
        <f t="shared" si="40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15.75" x14ac:dyDescent="0.2">
      <c r="A375" s="64"/>
      <c r="B375" s="64"/>
      <c r="C375" s="64"/>
      <c r="D375" s="65"/>
      <c r="E375" s="64"/>
      <c r="F375" s="64"/>
      <c r="G375" s="22" t="s">
        <v>33</v>
      </c>
      <c r="H375" s="8">
        <f t="shared" si="40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75" x14ac:dyDescent="0.2">
      <c r="A376" s="64"/>
      <c r="B376" s="64"/>
      <c r="C376" s="64"/>
      <c r="D376" s="65"/>
      <c r="E376" s="64"/>
      <c r="F376" s="64"/>
      <c r="G376" s="22" t="s">
        <v>34</v>
      </c>
      <c r="H376" s="8">
        <f t="shared" si="40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10.25" hidden="1" x14ac:dyDescent="0.2">
      <c r="A377" s="64" t="s">
        <v>130</v>
      </c>
      <c r="B377" s="64" t="s">
        <v>37</v>
      </c>
      <c r="C377" s="64" t="s">
        <v>112</v>
      </c>
      <c r="D377" s="65">
        <v>4000</v>
      </c>
      <c r="E377" s="64">
        <v>2021</v>
      </c>
      <c r="F377" s="64" t="s">
        <v>23</v>
      </c>
      <c r="G377" s="22" t="s">
        <v>72</v>
      </c>
      <c r="H377" s="6">
        <f>H378+H379+H380+H381+H382+H383+H384+H385+H386+H387+H388</f>
        <v>0</v>
      </c>
      <c r="I377" s="6">
        <f>I384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0</v>
      </c>
      <c r="M377" s="6">
        <v>0</v>
      </c>
    </row>
    <row r="378" spans="1:32" s="29" customFormat="1" ht="15.75" hidden="1" x14ac:dyDescent="0.2">
      <c r="A378" s="64"/>
      <c r="B378" s="64"/>
      <c r="C378" s="64"/>
      <c r="D378" s="65"/>
      <c r="E378" s="64"/>
      <c r="F378" s="64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75" hidden="1" x14ac:dyDescent="0.2">
      <c r="A379" s="64"/>
      <c r="B379" s="64"/>
      <c r="C379" s="64"/>
      <c r="D379" s="65"/>
      <c r="E379" s="64"/>
      <c r="F379" s="64"/>
      <c r="G379" s="22" t="s">
        <v>5</v>
      </c>
      <c r="H379" s="8">
        <f t="shared" ref="H379:H388" si="41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75" hidden="1" x14ac:dyDescent="0.2">
      <c r="A380" s="64"/>
      <c r="B380" s="64"/>
      <c r="C380" s="64"/>
      <c r="D380" s="65"/>
      <c r="E380" s="64"/>
      <c r="F380" s="64"/>
      <c r="G380" s="22" t="s">
        <v>1</v>
      </c>
      <c r="H380" s="8">
        <f t="shared" si="41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hidden="1" x14ac:dyDescent="0.25">
      <c r="A381" s="64"/>
      <c r="B381" s="64"/>
      <c r="C381" s="64"/>
      <c r="D381" s="65"/>
      <c r="E381" s="64"/>
      <c r="F381" s="64"/>
      <c r="G381" s="22" t="s">
        <v>2</v>
      </c>
      <c r="H381" s="8">
        <f t="shared" si="41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75" hidden="1" x14ac:dyDescent="0.25">
      <c r="A382" s="64"/>
      <c r="B382" s="64"/>
      <c r="C382" s="64"/>
      <c r="D382" s="65"/>
      <c r="E382" s="64"/>
      <c r="F382" s="64"/>
      <c r="G382" s="22" t="s">
        <v>3</v>
      </c>
      <c r="H382" s="8">
        <f t="shared" si="41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75" hidden="1" x14ac:dyDescent="0.2">
      <c r="A383" s="64"/>
      <c r="B383" s="64"/>
      <c r="C383" s="64"/>
      <c r="D383" s="65"/>
      <c r="E383" s="64"/>
      <c r="F383" s="64"/>
      <c r="G383" s="22" t="s">
        <v>4</v>
      </c>
      <c r="H383" s="8">
        <f t="shared" si="41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75" hidden="1" x14ac:dyDescent="0.2">
      <c r="A384" s="64"/>
      <c r="B384" s="64"/>
      <c r="C384" s="64"/>
      <c r="D384" s="65"/>
      <c r="E384" s="64"/>
      <c r="F384" s="64"/>
      <c r="G384" s="22" t="s">
        <v>23</v>
      </c>
      <c r="H384" s="8">
        <f t="shared" si="41"/>
        <v>0</v>
      </c>
      <c r="I384" s="8">
        <f>4000-4000</f>
        <v>0</v>
      </c>
      <c r="J384" s="8">
        <v>0</v>
      </c>
      <c r="K384" s="8">
        <v>0</v>
      </c>
      <c r="L384" s="8">
        <f>4000-4000</f>
        <v>0</v>
      </c>
      <c r="M384" s="8">
        <v>0</v>
      </c>
    </row>
    <row r="385" spans="1:13" s="29" customFormat="1" ht="15.75" hidden="1" x14ac:dyDescent="0.2">
      <c r="A385" s="64"/>
      <c r="B385" s="64"/>
      <c r="C385" s="64"/>
      <c r="D385" s="65"/>
      <c r="E385" s="64"/>
      <c r="F385" s="64"/>
      <c r="G385" s="22" t="s">
        <v>31</v>
      </c>
      <c r="H385" s="8">
        <f t="shared" si="41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75" hidden="1" x14ac:dyDescent="0.2">
      <c r="A386" s="64"/>
      <c r="B386" s="64"/>
      <c r="C386" s="64"/>
      <c r="D386" s="65"/>
      <c r="E386" s="64"/>
      <c r="F386" s="64"/>
      <c r="G386" s="22" t="s">
        <v>32</v>
      </c>
      <c r="H386" s="8">
        <f t="shared" si="41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hidden="1" x14ac:dyDescent="0.2">
      <c r="A387" s="64"/>
      <c r="B387" s="64"/>
      <c r="C387" s="64"/>
      <c r="D387" s="65"/>
      <c r="E387" s="64"/>
      <c r="F387" s="64"/>
      <c r="G387" s="22" t="s">
        <v>33</v>
      </c>
      <c r="H387" s="8">
        <f t="shared" si="41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hidden="1" x14ac:dyDescent="0.2">
      <c r="A388" s="64"/>
      <c r="B388" s="64"/>
      <c r="C388" s="64"/>
      <c r="D388" s="65"/>
      <c r="E388" s="64"/>
      <c r="F388" s="64"/>
      <c r="G388" s="22" t="s">
        <v>34</v>
      </c>
      <c r="H388" s="8">
        <f t="shared" si="41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10.25" x14ac:dyDescent="0.2">
      <c r="A389" s="64" t="s">
        <v>136</v>
      </c>
      <c r="B389" s="64" t="s">
        <v>188</v>
      </c>
      <c r="C389" s="104" t="s">
        <v>190</v>
      </c>
      <c r="D389" s="105">
        <v>35539.06</v>
      </c>
      <c r="E389" s="104" t="s">
        <v>155</v>
      </c>
      <c r="F389" s="64" t="s">
        <v>189</v>
      </c>
      <c r="G389" s="22" t="s">
        <v>72</v>
      </c>
      <c r="H389" s="8">
        <f t="shared" ref="H389:M389" si="42">H390+H391+H392+H393+H394+H395+H396+H397+H399+H400+H401</f>
        <v>42465.1</v>
      </c>
      <c r="I389" s="8">
        <f t="shared" si="42"/>
        <v>4732.6000000000004</v>
      </c>
      <c r="J389" s="8">
        <f t="shared" si="42"/>
        <v>0</v>
      </c>
      <c r="K389" s="8">
        <f t="shared" si="42"/>
        <v>0</v>
      </c>
      <c r="L389" s="8">
        <f t="shared" si="42"/>
        <v>42465.1</v>
      </c>
      <c r="M389" s="8">
        <f t="shared" si="42"/>
        <v>0</v>
      </c>
    </row>
    <row r="390" spans="1:13" s="29" customFormat="1" ht="15.75" x14ac:dyDescent="0.2">
      <c r="A390" s="64"/>
      <c r="B390" s="64"/>
      <c r="C390" s="104"/>
      <c r="D390" s="105"/>
      <c r="E390" s="104"/>
      <c r="F390" s="64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75" x14ac:dyDescent="0.2">
      <c r="A391" s="64"/>
      <c r="B391" s="64"/>
      <c r="C391" s="104"/>
      <c r="D391" s="105"/>
      <c r="E391" s="104"/>
      <c r="F391" s="64"/>
      <c r="G391" s="22" t="s">
        <v>5</v>
      </c>
      <c r="H391" s="8">
        <f t="shared" ref="H391:H394" si="43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x14ac:dyDescent="0.2">
      <c r="A392" s="64"/>
      <c r="B392" s="64"/>
      <c r="C392" s="104"/>
      <c r="D392" s="105"/>
      <c r="E392" s="104"/>
      <c r="F392" s="64"/>
      <c r="G392" s="22" t="s">
        <v>1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x14ac:dyDescent="0.25">
      <c r="A393" s="64"/>
      <c r="B393" s="64"/>
      <c r="C393" s="104"/>
      <c r="D393" s="105"/>
      <c r="E393" s="104"/>
      <c r="F393" s="64"/>
      <c r="G393" s="22" t="s">
        <v>2</v>
      </c>
      <c r="H393" s="8">
        <f t="shared" si="43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75" x14ac:dyDescent="0.25">
      <c r="A394" s="64"/>
      <c r="B394" s="64"/>
      <c r="C394" s="104"/>
      <c r="D394" s="105"/>
      <c r="E394" s="104"/>
      <c r="F394" s="64"/>
      <c r="G394" s="22" t="s">
        <v>3</v>
      </c>
      <c r="H394" s="8">
        <f t="shared" si="43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75" x14ac:dyDescent="0.2">
      <c r="A395" s="64"/>
      <c r="B395" s="64"/>
      <c r="C395" s="104"/>
      <c r="D395" s="105"/>
      <c r="E395" s="104"/>
      <c r="F395" s="64"/>
      <c r="G395" s="22" t="s">
        <v>4</v>
      </c>
      <c r="H395" s="8">
        <f>J395+K395+L395+M395</f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75" x14ac:dyDescent="0.2">
      <c r="A396" s="64"/>
      <c r="B396" s="64"/>
      <c r="C396" s="104"/>
      <c r="D396" s="105"/>
      <c r="E396" s="104"/>
      <c r="F396" s="64"/>
      <c r="G396" s="22" t="s">
        <v>23</v>
      </c>
      <c r="H396" s="8">
        <f t="shared" ref="H396:H401" si="44">J396+K396+L396+M396</f>
        <v>2648</v>
      </c>
      <c r="I396" s="8">
        <v>2648</v>
      </c>
      <c r="J396" s="8">
        <v>0</v>
      </c>
      <c r="K396" s="8">
        <v>0</v>
      </c>
      <c r="L396" s="8">
        <v>2648</v>
      </c>
      <c r="M396" s="8">
        <v>0</v>
      </c>
    </row>
    <row r="397" spans="1:13" s="29" customFormat="1" ht="31.5" x14ac:dyDescent="0.2">
      <c r="A397" s="64"/>
      <c r="B397" s="64"/>
      <c r="C397" s="104"/>
      <c r="D397" s="105"/>
      <c r="E397" s="104"/>
      <c r="F397" s="64"/>
      <c r="G397" s="22" t="s">
        <v>144</v>
      </c>
      <c r="H397" s="8">
        <f>J397+K397+L397+M397</f>
        <v>1101.0999999999999</v>
      </c>
      <c r="I397" s="8">
        <v>1668.6</v>
      </c>
      <c r="J397" s="8">
        <v>0</v>
      </c>
      <c r="K397" s="8">
        <v>0</v>
      </c>
      <c r="L397" s="8">
        <f>1668.6-567.5</f>
        <v>1101.0999999999999</v>
      </c>
      <c r="M397" s="8">
        <v>0</v>
      </c>
    </row>
    <row r="398" spans="1:13" s="29" customFormat="1" ht="45" x14ac:dyDescent="0.2">
      <c r="A398" s="64"/>
      <c r="B398" s="64"/>
      <c r="C398" s="104"/>
      <c r="D398" s="105"/>
      <c r="E398" s="104"/>
      <c r="F398" s="64"/>
      <c r="G398" s="9" t="s">
        <v>81</v>
      </c>
      <c r="H398" s="8">
        <f>L398</f>
        <v>1101.0999999999999</v>
      </c>
      <c r="I398" s="8">
        <f>H398</f>
        <v>1101.0999999999999</v>
      </c>
      <c r="J398" s="8">
        <v>0</v>
      </c>
      <c r="K398" s="8">
        <v>0</v>
      </c>
      <c r="L398" s="8">
        <f>L397</f>
        <v>1101.0999999999999</v>
      </c>
      <c r="M398" s="8">
        <v>0</v>
      </c>
    </row>
    <row r="399" spans="1:13" s="29" customFormat="1" ht="15.75" x14ac:dyDescent="0.2">
      <c r="A399" s="64"/>
      <c r="B399" s="64"/>
      <c r="C399" s="104"/>
      <c r="D399" s="105"/>
      <c r="E399" s="104"/>
      <c r="F399" s="64"/>
      <c r="G399" s="22" t="s">
        <v>32</v>
      </c>
      <c r="H399" s="8">
        <f t="shared" si="44"/>
        <v>38716</v>
      </c>
      <c r="I399" s="8">
        <v>416</v>
      </c>
      <c r="J399" s="8">
        <v>0</v>
      </c>
      <c r="K399" s="8">
        <v>0</v>
      </c>
      <c r="L399" s="1">
        <f>416+38300</f>
        <v>38716</v>
      </c>
      <c r="M399" s="8">
        <v>0</v>
      </c>
    </row>
    <row r="400" spans="1:13" s="29" customFormat="1" ht="15.75" x14ac:dyDescent="0.2">
      <c r="A400" s="64"/>
      <c r="B400" s="64"/>
      <c r="C400" s="104"/>
      <c r="D400" s="105"/>
      <c r="E400" s="104"/>
      <c r="F400" s="64"/>
      <c r="G400" s="22" t="s">
        <v>33</v>
      </c>
      <c r="H400" s="8">
        <f t="shared" si="44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64"/>
      <c r="B401" s="64"/>
      <c r="C401" s="104"/>
      <c r="D401" s="105"/>
      <c r="E401" s="104"/>
      <c r="F401" s="64"/>
      <c r="G401" s="22" t="s">
        <v>34</v>
      </c>
      <c r="H401" s="8">
        <f t="shared" si="44"/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10.25" x14ac:dyDescent="0.2">
      <c r="A402" s="64" t="s">
        <v>137</v>
      </c>
      <c r="B402" s="64" t="s">
        <v>84</v>
      </c>
      <c r="C402" s="64" t="s">
        <v>84</v>
      </c>
      <c r="D402" s="65">
        <v>451</v>
      </c>
      <c r="E402" s="64" t="s">
        <v>106</v>
      </c>
      <c r="F402" s="64" t="s">
        <v>106</v>
      </c>
      <c r="G402" s="22" t="s">
        <v>72</v>
      </c>
      <c r="H402" s="8">
        <f>H403+H404+H405+H406+H407+H408+H409+H410+H411+H412+H413</f>
        <v>251.1</v>
      </c>
      <c r="I402" s="8">
        <f>I403+I404+I405+I406+I407+I408+I409+I410+I411+I412+I413</f>
        <v>0</v>
      </c>
      <c r="J402" s="8">
        <f t="shared" ref="J402:M402" si="45">J403+J404+J405+J406+J407+J408+J409+J410+J411+J412+J413</f>
        <v>0</v>
      </c>
      <c r="K402" s="8">
        <f t="shared" si="45"/>
        <v>0</v>
      </c>
      <c r="L402" s="8">
        <f t="shared" si="45"/>
        <v>251.1</v>
      </c>
      <c r="M402" s="8">
        <f t="shared" si="45"/>
        <v>0</v>
      </c>
    </row>
    <row r="403" spans="1:13" s="29" customFormat="1" ht="15.75" x14ac:dyDescent="0.2">
      <c r="A403" s="64"/>
      <c r="B403" s="64"/>
      <c r="C403" s="64"/>
      <c r="D403" s="65"/>
      <c r="E403" s="64"/>
      <c r="F403" s="64"/>
      <c r="G403" s="22" t="s">
        <v>0</v>
      </c>
      <c r="H403" s="8">
        <f>J403+K403+L403+M403</f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64"/>
      <c r="B404" s="64"/>
      <c r="C404" s="64"/>
      <c r="D404" s="65"/>
      <c r="E404" s="64"/>
      <c r="F404" s="64"/>
      <c r="G404" s="22" t="s">
        <v>5</v>
      </c>
      <c r="H404" s="8">
        <f t="shared" ref="H404:H407" si="46"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64"/>
      <c r="B405" s="64"/>
      <c r="C405" s="64"/>
      <c r="D405" s="65"/>
      <c r="E405" s="64"/>
      <c r="F405" s="64"/>
      <c r="G405" s="22" t="s">
        <v>1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75" x14ac:dyDescent="0.2">
      <c r="A406" s="64"/>
      <c r="B406" s="64"/>
      <c r="C406" s="64"/>
      <c r="D406" s="65"/>
      <c r="E406" s="64"/>
      <c r="F406" s="64"/>
      <c r="G406" s="22" t="s">
        <v>2</v>
      </c>
      <c r="H406" s="8">
        <f t="shared" si="46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75" x14ac:dyDescent="0.2">
      <c r="A407" s="64"/>
      <c r="B407" s="64"/>
      <c r="C407" s="64"/>
      <c r="D407" s="65"/>
      <c r="E407" s="64"/>
      <c r="F407" s="64"/>
      <c r="G407" s="22" t="s">
        <v>3</v>
      </c>
      <c r="H407" s="8">
        <f t="shared" si="46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64"/>
      <c r="B408" s="64"/>
      <c r="C408" s="64"/>
      <c r="D408" s="65"/>
      <c r="E408" s="64"/>
      <c r="F408" s="64"/>
      <c r="G408" s="22" t="s">
        <v>4</v>
      </c>
      <c r="H408" s="8">
        <f>J408+K408+L408+M408</f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64"/>
      <c r="B409" s="64"/>
      <c r="C409" s="64"/>
      <c r="D409" s="65"/>
      <c r="E409" s="64"/>
      <c r="F409" s="64"/>
      <c r="G409" s="22" t="s">
        <v>23</v>
      </c>
      <c r="H409" s="8">
        <f t="shared" ref="H409:H413" si="47">J409+K409+L409+M409</f>
        <v>251.1</v>
      </c>
      <c r="I409" s="8">
        <v>0</v>
      </c>
      <c r="J409" s="8">
        <v>0</v>
      </c>
      <c r="K409" s="8">
        <v>0</v>
      </c>
      <c r="L409" s="8">
        <f>451-199.9</f>
        <v>251.1</v>
      </c>
      <c r="M409" s="8">
        <v>0</v>
      </c>
    </row>
    <row r="410" spans="1:13" s="29" customFormat="1" ht="15.75" x14ac:dyDescent="0.2">
      <c r="A410" s="64"/>
      <c r="B410" s="64"/>
      <c r="C410" s="64"/>
      <c r="D410" s="65"/>
      <c r="E410" s="64"/>
      <c r="F410" s="64"/>
      <c r="G410" s="22" t="s">
        <v>31</v>
      </c>
      <c r="H410" s="8">
        <f t="shared" si="47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5.75" x14ac:dyDescent="0.2">
      <c r="A411" s="64"/>
      <c r="B411" s="64"/>
      <c r="C411" s="64"/>
      <c r="D411" s="65"/>
      <c r="E411" s="64"/>
      <c r="F411" s="64"/>
      <c r="G411" s="22" t="s">
        <v>32</v>
      </c>
      <c r="H411" s="8">
        <f t="shared" si="47"/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15.75" x14ac:dyDescent="0.2">
      <c r="A412" s="64"/>
      <c r="B412" s="64"/>
      <c r="C412" s="64"/>
      <c r="D412" s="65"/>
      <c r="E412" s="64"/>
      <c r="F412" s="64"/>
      <c r="G412" s="22" t="s">
        <v>33</v>
      </c>
      <c r="H412" s="8">
        <f t="shared" si="47"/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15.75" x14ac:dyDescent="0.2">
      <c r="A413" s="64"/>
      <c r="B413" s="75"/>
      <c r="C413" s="64"/>
      <c r="D413" s="65"/>
      <c r="E413" s="64"/>
      <c r="F413" s="64"/>
      <c r="G413" s="22" t="s">
        <v>34</v>
      </c>
      <c r="H413" s="8">
        <f t="shared" si="47"/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121.5" customHeight="1" x14ac:dyDescent="0.2">
      <c r="A414" s="34" t="s">
        <v>192</v>
      </c>
      <c r="B414" s="35"/>
      <c r="C414" s="35"/>
      <c r="D414" s="36"/>
      <c r="E414" s="35"/>
      <c r="F414" s="35" t="s">
        <v>167</v>
      </c>
      <c r="G414" s="22" t="s">
        <v>72</v>
      </c>
      <c r="H414" s="8">
        <f>H415+H416+H417+H418+H419+H420+H421+H422+H423+H424+H425</f>
        <v>1269013.2</v>
      </c>
      <c r="I414" s="8">
        <f>I415+I416+I417+I418+I419+I420+I421+I422+I423+I424+I425</f>
        <v>70944.100000000006</v>
      </c>
      <c r="J414" s="8">
        <f t="shared" ref="J414:M414" si="48">J415+J416+J417+J418+J419+J420+J421+J422+J423+J424+J425</f>
        <v>0</v>
      </c>
      <c r="K414" s="8">
        <f>K415+K416+K417+K418+K419+K420+K421+K422+K423+K424+K425</f>
        <v>1256323.1000000001</v>
      </c>
      <c r="L414" s="8">
        <f t="shared" si="48"/>
        <v>12690.1</v>
      </c>
      <c r="M414" s="8">
        <f t="shared" si="48"/>
        <v>0</v>
      </c>
    </row>
    <row r="415" spans="1:13" s="29" customFormat="1" ht="21" customHeight="1" x14ac:dyDescent="0.2">
      <c r="A415" s="89"/>
      <c r="B415" s="68"/>
      <c r="C415" s="57"/>
      <c r="D415" s="60"/>
      <c r="E415" s="57"/>
      <c r="F415" s="61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89"/>
      <c r="B416" s="68"/>
      <c r="C416" s="37"/>
      <c r="D416" s="38"/>
      <c r="E416" s="37"/>
      <c r="F416" s="37"/>
      <c r="G416" s="22" t="s">
        <v>5</v>
      </c>
      <c r="H416" s="8">
        <f t="shared" ref="H416" si="49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88"/>
      <c r="B417" s="66"/>
      <c r="C417" s="66"/>
      <c r="D417" s="92"/>
      <c r="E417" s="66"/>
      <c r="F417" s="66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88"/>
      <c r="B418" s="66"/>
      <c r="C418" s="66"/>
      <c r="D418" s="92"/>
      <c r="E418" s="66"/>
      <c r="F418" s="66"/>
      <c r="G418" s="22" t="s">
        <v>2</v>
      </c>
      <c r="H418" s="8">
        <f t="shared" ref="H418:H419" si="50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">
      <c r="A419" s="76"/>
      <c r="B419" s="66"/>
      <c r="C419" s="55"/>
      <c r="D419" s="84"/>
      <c r="E419" s="66"/>
      <c r="F419" s="66"/>
      <c r="G419" s="22" t="s">
        <v>3</v>
      </c>
      <c r="H419" s="8">
        <f t="shared" si="50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21" customHeight="1" x14ac:dyDescent="0.2">
      <c r="A420" s="76"/>
      <c r="B420" s="66"/>
      <c r="C420" s="55"/>
      <c r="D420" s="84"/>
      <c r="E420" s="66"/>
      <c r="F420" s="66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21" customHeight="1" x14ac:dyDescent="0.2">
      <c r="A421" s="76"/>
      <c r="B421" s="37"/>
      <c r="C421" s="57"/>
      <c r="D421" s="38"/>
      <c r="E421" s="37"/>
      <c r="F421" s="37"/>
      <c r="G421" s="22" t="s">
        <v>23</v>
      </c>
      <c r="H421" s="8">
        <f t="shared" ref="H421:H425" si="51">J421+K421+L421+M421</f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21" customHeight="1" x14ac:dyDescent="0.2">
      <c r="A422" s="76"/>
      <c r="B422" s="66"/>
      <c r="C422" s="66"/>
      <c r="D422" s="84"/>
      <c r="E422" s="66"/>
      <c r="F422" s="66"/>
      <c r="G422" s="22" t="s">
        <v>31</v>
      </c>
      <c r="H422" s="8">
        <f>J422+K422+L422+M422</f>
        <v>429013.19999999995</v>
      </c>
      <c r="I422" s="8">
        <f>I434+I446</f>
        <v>70944.100000000006</v>
      </c>
      <c r="J422" s="8">
        <v>0</v>
      </c>
      <c r="K422" s="8">
        <f t="shared" ref="K422:L424" si="52">K434+K446</f>
        <v>424723.1</v>
      </c>
      <c r="L422" s="8">
        <f t="shared" si="52"/>
        <v>4290.1000000000004</v>
      </c>
      <c r="M422" s="8">
        <v>0</v>
      </c>
    </row>
    <row r="423" spans="1:13" s="29" customFormat="1" ht="21" customHeight="1" x14ac:dyDescent="0.2">
      <c r="A423" s="76"/>
      <c r="B423" s="66"/>
      <c r="C423" s="66"/>
      <c r="D423" s="84"/>
      <c r="E423" s="66"/>
      <c r="F423" s="66"/>
      <c r="G423" s="22" t="s">
        <v>32</v>
      </c>
      <c r="H423" s="8">
        <f t="shared" si="51"/>
        <v>840000</v>
      </c>
      <c r="I423" s="8">
        <f>I435+I447</f>
        <v>0</v>
      </c>
      <c r="J423" s="8">
        <v>0</v>
      </c>
      <c r="K423" s="8">
        <f t="shared" si="52"/>
        <v>831600</v>
      </c>
      <c r="L423" s="8">
        <f t="shared" si="52"/>
        <v>8400</v>
      </c>
      <c r="M423" s="8">
        <v>0</v>
      </c>
    </row>
    <row r="424" spans="1:13" s="29" customFormat="1" ht="21" customHeight="1" x14ac:dyDescent="0.2">
      <c r="A424" s="76"/>
      <c r="B424" s="66"/>
      <c r="C424" s="66"/>
      <c r="D424" s="84"/>
      <c r="E424" s="66"/>
      <c r="F424" s="66"/>
      <c r="G424" s="22" t="s">
        <v>33</v>
      </c>
      <c r="H424" s="8">
        <f t="shared" si="51"/>
        <v>0</v>
      </c>
      <c r="I424" s="8">
        <f>I436+I448</f>
        <v>0</v>
      </c>
      <c r="J424" s="8">
        <v>0</v>
      </c>
      <c r="K424" s="8">
        <f t="shared" si="52"/>
        <v>0</v>
      </c>
      <c r="L424" s="8">
        <f t="shared" si="52"/>
        <v>0</v>
      </c>
      <c r="M424" s="8">
        <v>0</v>
      </c>
    </row>
    <row r="425" spans="1:13" s="29" customFormat="1" ht="21" customHeight="1" x14ac:dyDescent="0.2">
      <c r="A425" s="77"/>
      <c r="B425" s="67"/>
      <c r="C425" s="67"/>
      <c r="D425" s="93"/>
      <c r="E425" s="67"/>
      <c r="F425" s="67"/>
      <c r="G425" s="22" t="s">
        <v>34</v>
      </c>
      <c r="H425" s="8">
        <f t="shared" si="51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00.5" customHeight="1" x14ac:dyDescent="0.2">
      <c r="A426" s="34" t="s">
        <v>138</v>
      </c>
      <c r="B426" s="69" t="s">
        <v>139</v>
      </c>
      <c r="C426" s="69" t="s">
        <v>119</v>
      </c>
      <c r="D426" s="85">
        <v>1200000</v>
      </c>
      <c r="E426" s="69" t="s">
        <v>106</v>
      </c>
      <c r="F426" s="54" t="s">
        <v>168</v>
      </c>
      <c r="G426" s="22" t="s">
        <v>72</v>
      </c>
      <c r="H426" s="8">
        <f>H427+H428+H429+H430+H431+H432+H433+H434+H435+H436+H437</f>
        <v>1200000</v>
      </c>
      <c r="I426" s="8">
        <f>I427+I428+I429+I430+I431+I432+I433+I434+I435+I436+I437</f>
        <v>70944.100000000006</v>
      </c>
      <c r="J426" s="8">
        <f t="shared" ref="J426:M426" si="53">J427+J428+J429+J430+J431+J432+J433+J434+J435+J436+J437</f>
        <v>0</v>
      </c>
      <c r="K426" s="8">
        <f t="shared" si="53"/>
        <v>1188000</v>
      </c>
      <c r="L426" s="8">
        <f t="shared" si="53"/>
        <v>12000</v>
      </c>
      <c r="M426" s="8">
        <f t="shared" si="53"/>
        <v>0</v>
      </c>
    </row>
    <row r="427" spans="1:13" s="29" customFormat="1" ht="18" customHeight="1" x14ac:dyDescent="0.2">
      <c r="A427" s="89"/>
      <c r="B427" s="68"/>
      <c r="C427" s="68"/>
      <c r="D427" s="86"/>
      <c r="E427" s="68"/>
      <c r="F427" s="55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89"/>
      <c r="B428" s="68"/>
      <c r="C428" s="68"/>
      <c r="D428" s="86"/>
      <c r="E428" s="68"/>
      <c r="F428" s="55"/>
      <c r="G428" s="22" t="s">
        <v>5</v>
      </c>
      <c r="H428" s="8">
        <f t="shared" ref="H428" si="54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88"/>
      <c r="B429" s="68"/>
      <c r="C429" s="68"/>
      <c r="D429" s="86"/>
      <c r="E429" s="68"/>
      <c r="F429" s="55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88"/>
      <c r="B430" s="68"/>
      <c r="C430" s="68"/>
      <c r="D430" s="86"/>
      <c r="E430" s="68"/>
      <c r="F430" s="55"/>
      <c r="G430" s="22" t="s">
        <v>2</v>
      </c>
      <c r="H430" s="8">
        <f t="shared" ref="H430:H431" si="55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">
      <c r="A431" s="76"/>
      <c r="B431" s="68"/>
      <c r="C431" s="68"/>
      <c r="D431" s="86"/>
      <c r="E431" s="68"/>
      <c r="F431" s="55"/>
      <c r="G431" s="22" t="s">
        <v>3</v>
      </c>
      <c r="H431" s="8">
        <f t="shared" si="55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18" customHeight="1" x14ac:dyDescent="0.2">
      <c r="A432" s="76"/>
      <c r="B432" s="68"/>
      <c r="C432" s="68"/>
      <c r="D432" s="86"/>
      <c r="E432" s="68"/>
      <c r="F432" s="55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">
      <c r="A433" s="76"/>
      <c r="B433" s="68"/>
      <c r="C433" s="68"/>
      <c r="D433" s="86"/>
      <c r="E433" s="68"/>
      <c r="F433" s="55"/>
      <c r="G433" s="22" t="s">
        <v>23</v>
      </c>
      <c r="H433" s="8">
        <f t="shared" ref="H433:H437" si="56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">
      <c r="A434" s="76"/>
      <c r="B434" s="68"/>
      <c r="C434" s="68"/>
      <c r="D434" s="86"/>
      <c r="E434" s="68"/>
      <c r="F434" s="55"/>
      <c r="G434" s="22" t="s">
        <v>31</v>
      </c>
      <c r="H434" s="8">
        <f t="shared" si="56"/>
        <v>360000</v>
      </c>
      <c r="I434" s="8">
        <v>70944.100000000006</v>
      </c>
      <c r="J434" s="8">
        <v>0</v>
      </c>
      <c r="K434" s="8">
        <v>356400</v>
      </c>
      <c r="L434" s="8">
        <v>3600</v>
      </c>
      <c r="M434" s="8">
        <v>0</v>
      </c>
    </row>
    <row r="435" spans="1:34" s="29" customFormat="1" ht="18" customHeight="1" x14ac:dyDescent="0.2">
      <c r="A435" s="76"/>
      <c r="B435" s="68"/>
      <c r="C435" s="68"/>
      <c r="D435" s="86"/>
      <c r="E435" s="68"/>
      <c r="F435" s="55"/>
      <c r="G435" s="22" t="s">
        <v>32</v>
      </c>
      <c r="H435" s="8">
        <f t="shared" si="56"/>
        <v>840000</v>
      </c>
      <c r="I435" s="8">
        <v>0</v>
      </c>
      <c r="J435" s="8">
        <v>0</v>
      </c>
      <c r="K435" s="8">
        <v>831600</v>
      </c>
      <c r="L435" s="8">
        <v>8400</v>
      </c>
      <c r="M435" s="8">
        <v>0</v>
      </c>
    </row>
    <row r="436" spans="1:34" s="29" customFormat="1" ht="18" customHeight="1" x14ac:dyDescent="0.2">
      <c r="A436" s="76"/>
      <c r="B436" s="68"/>
      <c r="C436" s="68"/>
      <c r="D436" s="86"/>
      <c r="E436" s="68"/>
      <c r="F436" s="55"/>
      <c r="G436" s="22" t="s">
        <v>33</v>
      </c>
      <c r="H436" s="8">
        <f t="shared" si="56"/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18" customHeight="1" x14ac:dyDescent="0.2">
      <c r="A437" s="77"/>
      <c r="B437" s="70"/>
      <c r="C437" s="70"/>
      <c r="D437" s="87"/>
      <c r="E437" s="70"/>
      <c r="F437" s="56"/>
      <c r="G437" s="22" t="s">
        <v>34</v>
      </c>
      <c r="H437" s="8">
        <f t="shared" si="56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100.5" customHeight="1" x14ac:dyDescent="0.2">
      <c r="A438" s="90" t="s">
        <v>143</v>
      </c>
      <c r="B438" s="75" t="s">
        <v>132</v>
      </c>
      <c r="C438" s="69" t="s">
        <v>147</v>
      </c>
      <c r="D438" s="85">
        <v>69012.899999999994</v>
      </c>
      <c r="E438" s="69" t="s">
        <v>155</v>
      </c>
      <c r="F438" s="69" t="s">
        <v>155</v>
      </c>
      <c r="G438" s="22" t="s">
        <v>72</v>
      </c>
      <c r="H438" s="8">
        <f>H439+H440+H441+H442+H443+H444+H445+H446+H447+H448+H449</f>
        <v>69013.200000000012</v>
      </c>
      <c r="I438" s="8">
        <f>I439+I440+I441+I442+I443+I444+I445+I446+I447+I448+I449</f>
        <v>0</v>
      </c>
      <c r="J438" s="8">
        <f t="shared" ref="J438:M438" si="57">J439+J440+J441+J442+J443+J444+J445+J446+J447+J448+J449</f>
        <v>0</v>
      </c>
      <c r="K438" s="8">
        <f t="shared" si="57"/>
        <v>68323.100000000006</v>
      </c>
      <c r="L438" s="8">
        <f t="shared" si="57"/>
        <v>690.1</v>
      </c>
      <c r="M438" s="8">
        <f t="shared" si="57"/>
        <v>0</v>
      </c>
      <c r="AH438" s="29" t="s">
        <v>133</v>
      </c>
    </row>
    <row r="439" spans="1:34" s="29" customFormat="1" ht="21" customHeight="1" x14ac:dyDescent="0.2">
      <c r="A439" s="89"/>
      <c r="B439" s="76"/>
      <c r="C439" s="68"/>
      <c r="D439" s="86"/>
      <c r="E439" s="68"/>
      <c r="F439" s="68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89"/>
      <c r="B440" s="76"/>
      <c r="C440" s="68"/>
      <c r="D440" s="86"/>
      <c r="E440" s="68"/>
      <c r="F440" s="68"/>
      <c r="G440" s="22" t="s">
        <v>5</v>
      </c>
      <c r="H440" s="8">
        <f t="shared" ref="H440" si="58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89"/>
      <c r="B441" s="76"/>
      <c r="C441" s="68"/>
      <c r="D441" s="86"/>
      <c r="E441" s="68"/>
      <c r="F441" s="68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89"/>
      <c r="B442" s="76"/>
      <c r="C442" s="68"/>
      <c r="D442" s="86"/>
      <c r="E442" s="68"/>
      <c r="F442" s="68"/>
      <c r="G442" s="22" t="s">
        <v>2</v>
      </c>
      <c r="H442" s="8">
        <f t="shared" ref="H442:H443" si="59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">
      <c r="A443" s="89"/>
      <c r="B443" s="76"/>
      <c r="C443" s="68"/>
      <c r="D443" s="86"/>
      <c r="E443" s="68"/>
      <c r="F443" s="68"/>
      <c r="G443" s="22" t="s">
        <v>3</v>
      </c>
      <c r="H443" s="8">
        <f t="shared" si="59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">
      <c r="A444" s="89"/>
      <c r="B444" s="76"/>
      <c r="C444" s="68"/>
      <c r="D444" s="86"/>
      <c r="E444" s="68"/>
      <c r="F444" s="68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89"/>
      <c r="B445" s="76"/>
      <c r="C445" s="68"/>
      <c r="D445" s="86"/>
      <c r="E445" s="68"/>
      <c r="F445" s="68"/>
      <c r="G445" s="22" t="s">
        <v>23</v>
      </c>
      <c r="H445" s="8">
        <f t="shared" ref="H445:H449" si="60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">
      <c r="A446" s="89"/>
      <c r="B446" s="76"/>
      <c r="C446" s="68"/>
      <c r="D446" s="86"/>
      <c r="E446" s="68"/>
      <c r="F446" s="68"/>
      <c r="G446" s="22" t="s">
        <v>31</v>
      </c>
      <c r="H446" s="8">
        <f t="shared" si="60"/>
        <v>69013.200000000012</v>
      </c>
      <c r="I446" s="8">
        <v>0</v>
      </c>
      <c r="J446" s="8">
        <v>0</v>
      </c>
      <c r="K446" s="8">
        <f>68322.8+2-1.7</f>
        <v>68323.100000000006</v>
      </c>
      <c r="L446" s="8">
        <v>690.1</v>
      </c>
      <c r="M446" s="8">
        <v>0</v>
      </c>
    </row>
    <row r="447" spans="1:34" s="29" customFormat="1" ht="21" customHeight="1" x14ac:dyDescent="0.2">
      <c r="A447" s="89"/>
      <c r="B447" s="76"/>
      <c r="C447" s="68"/>
      <c r="D447" s="86"/>
      <c r="E447" s="68"/>
      <c r="F447" s="68"/>
      <c r="G447" s="22" t="s">
        <v>32</v>
      </c>
      <c r="H447" s="8">
        <f t="shared" si="60"/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1" customHeight="1" x14ac:dyDescent="0.2">
      <c r="A448" s="89"/>
      <c r="B448" s="76"/>
      <c r="C448" s="68"/>
      <c r="D448" s="86"/>
      <c r="E448" s="68"/>
      <c r="F448" s="68"/>
      <c r="G448" s="22" t="s">
        <v>33</v>
      </c>
      <c r="H448" s="8">
        <f t="shared" si="60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1" customHeight="1" x14ac:dyDescent="0.2">
      <c r="A449" s="91"/>
      <c r="B449" s="77"/>
      <c r="C449" s="70"/>
      <c r="D449" s="87"/>
      <c r="E449" s="70"/>
      <c r="F449" s="70"/>
      <c r="G449" s="22" t="s">
        <v>34</v>
      </c>
      <c r="H449" s="8">
        <f t="shared" si="60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66" customHeight="1" x14ac:dyDescent="0.2">
      <c r="A450" s="35" t="s">
        <v>149</v>
      </c>
      <c r="B450" s="69"/>
      <c r="C450" s="69"/>
      <c r="D450" s="85"/>
      <c r="E450" s="69"/>
      <c r="F450" s="69"/>
      <c r="G450" s="22" t="s">
        <v>72</v>
      </c>
      <c r="H450" s="8">
        <f>H451+H452+H453+H454+H455+H456+H457+H458+H459+H460+H461</f>
        <v>2577072.7000000002</v>
      </c>
      <c r="I450" s="8">
        <f>I451+I452+I453+I454+I455+I456+I457+I458+I459+I460+I461</f>
        <v>0</v>
      </c>
      <c r="J450" s="8">
        <f t="shared" ref="J450:M450" si="61">J451+J452+J453+J454+J455+J456+J457+J458+J459+J460+J461</f>
        <v>0</v>
      </c>
      <c r="K450" s="8">
        <f t="shared" si="61"/>
        <v>2551302</v>
      </c>
      <c r="L450" s="8">
        <f t="shared" si="61"/>
        <v>25770.7</v>
      </c>
      <c r="M450" s="8">
        <f t="shared" si="61"/>
        <v>0</v>
      </c>
    </row>
    <row r="451" spans="1:13" s="29" customFormat="1" ht="23.25" customHeight="1" x14ac:dyDescent="0.2">
      <c r="A451" s="76"/>
      <c r="B451" s="68"/>
      <c r="C451" s="68"/>
      <c r="D451" s="86"/>
      <c r="E451" s="68"/>
      <c r="F451" s="68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76"/>
      <c r="B452" s="68"/>
      <c r="C452" s="68"/>
      <c r="D452" s="86"/>
      <c r="E452" s="68"/>
      <c r="F452" s="68"/>
      <c r="G452" s="22" t="s">
        <v>5</v>
      </c>
      <c r="H452" s="8">
        <f t="shared" ref="H452" si="62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68"/>
      <c r="C453" s="68"/>
      <c r="D453" s="86"/>
      <c r="E453" s="68"/>
      <c r="F453" s="68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68"/>
      <c r="C454" s="68"/>
      <c r="D454" s="86"/>
      <c r="E454" s="68"/>
      <c r="F454" s="68"/>
      <c r="G454" s="22" t="s">
        <v>2</v>
      </c>
      <c r="H454" s="8">
        <f t="shared" ref="H454:H455" si="63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">
      <c r="A455" s="39"/>
      <c r="B455" s="68"/>
      <c r="C455" s="68"/>
      <c r="D455" s="86"/>
      <c r="E455" s="68"/>
      <c r="F455" s="68"/>
      <c r="G455" s="22" t="s">
        <v>3</v>
      </c>
      <c r="H455" s="8">
        <f t="shared" si="63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13" s="29" customFormat="1" ht="28.5" customHeight="1" x14ac:dyDescent="0.2">
      <c r="A456" s="39"/>
      <c r="B456" s="68"/>
      <c r="C456" s="68"/>
      <c r="D456" s="86"/>
      <c r="E456" s="68"/>
      <c r="F456" s="68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">
      <c r="A457" s="39"/>
      <c r="B457" s="68"/>
      <c r="C457" s="68"/>
      <c r="D457" s="86"/>
      <c r="E457" s="68"/>
      <c r="F457" s="68"/>
      <c r="G457" s="22" t="s">
        <v>23</v>
      </c>
      <c r="H457" s="8">
        <f t="shared" ref="H457:H461" si="64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">
      <c r="A458" s="39"/>
      <c r="B458" s="68"/>
      <c r="C458" s="68"/>
      <c r="D458" s="86"/>
      <c r="E458" s="68"/>
      <c r="F458" s="68"/>
      <c r="G458" s="22" t="s">
        <v>31</v>
      </c>
      <c r="H458" s="8">
        <f>J458+K458+L458+M458</f>
        <v>808080.8</v>
      </c>
      <c r="I458" s="8">
        <v>0</v>
      </c>
      <c r="J458" s="8">
        <v>0</v>
      </c>
      <c r="K458" s="8">
        <f>K470</f>
        <v>800000</v>
      </c>
      <c r="L458" s="8">
        <f>L470</f>
        <v>8080.8</v>
      </c>
      <c r="M458" s="8">
        <v>0</v>
      </c>
    </row>
    <row r="459" spans="1:13" s="29" customFormat="1" ht="28.5" customHeight="1" x14ac:dyDescent="0.2">
      <c r="A459" s="39"/>
      <c r="B459" s="68"/>
      <c r="C459" s="68"/>
      <c r="D459" s="86"/>
      <c r="E459" s="68"/>
      <c r="F459" s="68"/>
      <c r="G459" s="22" t="s">
        <v>32</v>
      </c>
      <c r="H459" s="8">
        <f t="shared" si="64"/>
        <v>1768991.9</v>
      </c>
      <c r="I459" s="8">
        <v>0</v>
      </c>
      <c r="J459" s="8">
        <v>0</v>
      </c>
      <c r="K459" s="8">
        <f>K471</f>
        <v>1751302</v>
      </c>
      <c r="L459" s="8">
        <f>L471</f>
        <v>17689.900000000001</v>
      </c>
      <c r="M459" s="8">
        <v>0</v>
      </c>
    </row>
    <row r="460" spans="1:13" s="29" customFormat="1" ht="28.5" customHeight="1" x14ac:dyDescent="0.2">
      <c r="A460" s="39"/>
      <c r="B460" s="68"/>
      <c r="C460" s="68"/>
      <c r="D460" s="86"/>
      <c r="E460" s="68"/>
      <c r="F460" s="68"/>
      <c r="G460" s="22" t="s">
        <v>33</v>
      </c>
      <c r="H460" s="8">
        <f t="shared" si="64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40"/>
      <c r="B461" s="70"/>
      <c r="C461" s="70"/>
      <c r="D461" s="87"/>
      <c r="E461" s="70"/>
      <c r="F461" s="70"/>
      <c r="G461" s="22" t="s">
        <v>34</v>
      </c>
      <c r="H461" s="8">
        <f t="shared" si="64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91.5" customHeight="1" x14ac:dyDescent="0.2">
      <c r="A462" s="75" t="s">
        <v>148</v>
      </c>
      <c r="B462" s="69" t="s">
        <v>125</v>
      </c>
      <c r="C462" s="69" t="s">
        <v>122</v>
      </c>
      <c r="D462" s="85">
        <v>2577072.7000000002</v>
      </c>
      <c r="E462" s="69" t="s">
        <v>106</v>
      </c>
      <c r="F462" s="69" t="s">
        <v>169</v>
      </c>
      <c r="G462" s="22" t="s">
        <v>72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5">J463+J464+J465+J466+J467+J468+J469+J470+J471+J472+J473</f>
        <v>0</v>
      </c>
      <c r="K462" s="8">
        <f>K463+K464+K465+K466+K467+K468+K469+K470+K471+K472+K473</f>
        <v>2551302</v>
      </c>
      <c r="L462" s="8">
        <f t="shared" si="65"/>
        <v>25770.7</v>
      </c>
      <c r="M462" s="8">
        <f t="shared" si="65"/>
        <v>0</v>
      </c>
    </row>
    <row r="463" spans="1:13" s="29" customFormat="1" ht="28.5" customHeight="1" x14ac:dyDescent="0.2">
      <c r="A463" s="76"/>
      <c r="B463" s="68"/>
      <c r="C463" s="68"/>
      <c r="D463" s="86"/>
      <c r="E463" s="68"/>
      <c r="F463" s="68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76"/>
      <c r="B464" s="68"/>
      <c r="C464" s="68"/>
      <c r="D464" s="86"/>
      <c r="E464" s="68"/>
      <c r="F464" s="68"/>
      <c r="G464" s="22" t="s">
        <v>5</v>
      </c>
      <c r="H464" s="8">
        <f t="shared" ref="H464" si="66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68"/>
      <c r="C465" s="68"/>
      <c r="D465" s="86"/>
      <c r="E465" s="68"/>
      <c r="F465" s="68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68"/>
      <c r="C466" s="68"/>
      <c r="D466" s="86"/>
      <c r="E466" s="68"/>
      <c r="F466" s="68"/>
      <c r="G466" s="22" t="s">
        <v>2</v>
      </c>
      <c r="H466" s="8">
        <f t="shared" ref="H466:H467" si="67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68"/>
      <c r="C467" s="68"/>
      <c r="D467" s="86"/>
      <c r="E467" s="68"/>
      <c r="F467" s="68"/>
      <c r="G467" s="22" t="s">
        <v>3</v>
      </c>
      <c r="H467" s="8">
        <f t="shared" si="67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">
      <c r="A468" s="39"/>
      <c r="B468" s="68"/>
      <c r="C468" s="68"/>
      <c r="D468" s="86"/>
      <c r="E468" s="68"/>
      <c r="F468" s="68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39"/>
      <c r="B469" s="68"/>
      <c r="C469" s="68"/>
      <c r="D469" s="86"/>
      <c r="E469" s="68"/>
      <c r="F469" s="68"/>
      <c r="G469" s="22" t="s">
        <v>23</v>
      </c>
      <c r="H469" s="8">
        <f t="shared" ref="H469:H473" si="68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39"/>
      <c r="B470" s="68"/>
      <c r="C470" s="68"/>
      <c r="D470" s="86"/>
      <c r="E470" s="68"/>
      <c r="F470" s="68"/>
      <c r="G470" s="22" t="s">
        <v>31</v>
      </c>
      <c r="H470" s="8">
        <f t="shared" si="68"/>
        <v>808080.8</v>
      </c>
      <c r="I470" s="8">
        <v>0</v>
      </c>
      <c r="J470" s="8">
        <v>0</v>
      </c>
      <c r="K470" s="8">
        <v>800000</v>
      </c>
      <c r="L470" s="8">
        <v>8080.8</v>
      </c>
      <c r="M470" s="8">
        <v>0</v>
      </c>
    </row>
    <row r="471" spans="1:13" s="29" customFormat="1" ht="28.5" customHeight="1" x14ac:dyDescent="0.2">
      <c r="A471" s="39"/>
      <c r="B471" s="68"/>
      <c r="C471" s="68"/>
      <c r="D471" s="86"/>
      <c r="E471" s="68"/>
      <c r="F471" s="68"/>
      <c r="G471" s="22" t="s">
        <v>32</v>
      </c>
      <c r="H471" s="8">
        <f t="shared" si="68"/>
        <v>1768991.9</v>
      </c>
      <c r="I471" s="8">
        <v>0</v>
      </c>
      <c r="J471" s="8">
        <v>0</v>
      </c>
      <c r="K471" s="8">
        <f>1751302</f>
        <v>1751302</v>
      </c>
      <c r="L471" s="8">
        <f>17689.9</f>
        <v>17689.900000000001</v>
      </c>
      <c r="M471" s="8">
        <v>0</v>
      </c>
    </row>
    <row r="472" spans="1:13" s="29" customFormat="1" ht="28.5" customHeight="1" x14ac:dyDescent="0.2">
      <c r="A472" s="39"/>
      <c r="B472" s="68"/>
      <c r="C472" s="68"/>
      <c r="D472" s="86"/>
      <c r="E472" s="68"/>
      <c r="F472" s="68"/>
      <c r="G472" s="22" t="s">
        <v>33</v>
      </c>
      <c r="H472" s="8">
        <f t="shared" si="68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40"/>
      <c r="B473" s="70"/>
      <c r="C473" s="70"/>
      <c r="D473" s="87"/>
      <c r="E473" s="70"/>
      <c r="F473" s="70"/>
      <c r="G473" s="22" t="s">
        <v>34</v>
      </c>
      <c r="H473" s="8">
        <f t="shared" si="68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101.25" customHeight="1" x14ac:dyDescent="0.2">
      <c r="A474" s="75" t="s">
        <v>145</v>
      </c>
      <c r="B474" s="55" t="s">
        <v>154</v>
      </c>
      <c r="C474" s="69" t="s">
        <v>84</v>
      </c>
      <c r="D474" s="85">
        <v>255.7</v>
      </c>
      <c r="E474" s="69" t="s">
        <v>84</v>
      </c>
      <c r="F474" s="54" t="s">
        <v>155</v>
      </c>
      <c r="G474" s="22" t="s">
        <v>72</v>
      </c>
      <c r="H474" s="8">
        <f>H475+H476+H477+H478+H479+H480+H481+H482+H483+H484+H485</f>
        <v>255.70000000000002</v>
      </c>
      <c r="I474" s="8">
        <f>I475+I476+I477+I478+I479+I480+I481+I482+I483+I484+I485</f>
        <v>255.70000000000002</v>
      </c>
      <c r="J474" s="8">
        <f t="shared" ref="J474" si="69">J475+J476+J477+J478+J479+J480+J481+J482+J483+J484+J485</f>
        <v>0</v>
      </c>
      <c r="K474" s="8">
        <f>K475+K476+K477+K478+K479+K480+K481+K482+K483+K484+K485</f>
        <v>0</v>
      </c>
      <c r="L474" s="8">
        <f t="shared" ref="L474:M474" si="70">L475+L476+L477+L478+L479+L480+L481+L482+L483+L484+L485</f>
        <v>255.70000000000002</v>
      </c>
      <c r="M474" s="8">
        <f t="shared" si="70"/>
        <v>0</v>
      </c>
    </row>
    <row r="475" spans="1:13" s="29" customFormat="1" ht="28.5" customHeight="1" x14ac:dyDescent="0.2">
      <c r="A475" s="76"/>
      <c r="B475" s="55"/>
      <c r="C475" s="68"/>
      <c r="D475" s="86"/>
      <c r="E475" s="68"/>
      <c r="F475" s="55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76"/>
      <c r="B476" s="55"/>
      <c r="C476" s="68"/>
      <c r="D476" s="86"/>
      <c r="E476" s="68"/>
      <c r="F476" s="55"/>
      <c r="G476" s="22" t="s">
        <v>5</v>
      </c>
      <c r="H476" s="8">
        <f t="shared" ref="H476" si="71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76"/>
      <c r="B477" s="55"/>
      <c r="C477" s="68"/>
      <c r="D477" s="86"/>
      <c r="E477" s="68"/>
      <c r="F477" s="55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76"/>
      <c r="B478" s="55"/>
      <c r="C478" s="68"/>
      <c r="D478" s="86"/>
      <c r="E478" s="68"/>
      <c r="F478" s="55"/>
      <c r="G478" s="22" t="s">
        <v>2</v>
      </c>
      <c r="H478" s="8">
        <f t="shared" ref="H478:H479" si="72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76"/>
      <c r="B479" s="55"/>
      <c r="C479" s="68"/>
      <c r="D479" s="86"/>
      <c r="E479" s="68"/>
      <c r="F479" s="55"/>
      <c r="G479" s="22" t="s">
        <v>3</v>
      </c>
      <c r="H479" s="8">
        <f t="shared" si="72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76"/>
      <c r="B480" s="55"/>
      <c r="C480" s="68"/>
      <c r="D480" s="86"/>
      <c r="E480" s="68"/>
      <c r="F480" s="55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76"/>
      <c r="B481" s="55"/>
      <c r="C481" s="68"/>
      <c r="D481" s="86"/>
      <c r="E481" s="68"/>
      <c r="F481" s="55"/>
      <c r="G481" s="22" t="s">
        <v>23</v>
      </c>
      <c r="H481" s="8">
        <f t="shared" ref="H481:H485" si="73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76"/>
      <c r="B482" s="55"/>
      <c r="C482" s="68"/>
      <c r="D482" s="86"/>
      <c r="E482" s="68"/>
      <c r="F482" s="55"/>
      <c r="G482" s="22" t="s">
        <v>31</v>
      </c>
      <c r="H482" s="8">
        <f t="shared" si="73"/>
        <v>255.70000000000002</v>
      </c>
      <c r="I482" s="8">
        <f>H482</f>
        <v>255.70000000000002</v>
      </c>
      <c r="J482" s="8">
        <v>0</v>
      </c>
      <c r="K482" s="8">
        <v>0</v>
      </c>
      <c r="L482" s="8">
        <f>198.3+57.4</f>
        <v>255.70000000000002</v>
      </c>
      <c r="M482" s="8">
        <v>0</v>
      </c>
    </row>
    <row r="483" spans="1:13" s="29" customFormat="1" ht="28.5" customHeight="1" x14ac:dyDescent="0.2">
      <c r="A483" s="76"/>
      <c r="B483" s="55"/>
      <c r="C483" s="68"/>
      <c r="D483" s="86"/>
      <c r="E483" s="68"/>
      <c r="F483" s="55"/>
      <c r="G483" s="22" t="s">
        <v>32</v>
      </c>
      <c r="H483" s="8">
        <f t="shared" si="73"/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</row>
    <row r="484" spans="1:13" s="29" customFormat="1" ht="28.5" customHeight="1" x14ac:dyDescent="0.2">
      <c r="A484" s="76"/>
      <c r="B484" s="55"/>
      <c r="C484" s="68"/>
      <c r="D484" s="86"/>
      <c r="E484" s="68"/>
      <c r="F484" s="55"/>
      <c r="G484" s="22" t="s">
        <v>33</v>
      </c>
      <c r="H484" s="8">
        <f t="shared" si="73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">
      <c r="A485" s="77"/>
      <c r="B485" s="55"/>
      <c r="C485" s="70"/>
      <c r="D485" s="87"/>
      <c r="E485" s="70"/>
      <c r="F485" s="56"/>
      <c r="G485" s="22" t="s">
        <v>34</v>
      </c>
      <c r="H485" s="8">
        <f t="shared" si="73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4.25" customHeight="1" x14ac:dyDescent="0.2">
      <c r="A486" s="75" t="s">
        <v>150</v>
      </c>
      <c r="B486" s="71"/>
      <c r="C486" s="71"/>
      <c r="D486" s="71"/>
      <c r="E486" s="71"/>
      <c r="F486" s="110" t="s">
        <v>170</v>
      </c>
      <c r="G486" s="22" t="s">
        <v>72</v>
      </c>
      <c r="H486" s="8">
        <f>H487+H488+H489+H490+H491+H492+H493+H494+H495+H496+H497</f>
        <v>4394382.8</v>
      </c>
      <c r="I486" s="8">
        <f>I487+I488+I489+I490+I491+I492+I493+I494+I495+I496+I497</f>
        <v>44586</v>
      </c>
      <c r="J486" s="8">
        <f t="shared" ref="J486:M486" si="74">J487+J488+J489+J490+J491+J492+J493+J494+J495+J496+J497</f>
        <v>0</v>
      </c>
      <c r="K486" s="8">
        <f t="shared" si="74"/>
        <v>4350438.8</v>
      </c>
      <c r="L486" s="8">
        <f t="shared" si="74"/>
        <v>43944</v>
      </c>
      <c r="M486" s="8">
        <f t="shared" si="74"/>
        <v>0</v>
      </c>
    </row>
    <row r="487" spans="1:13" s="29" customFormat="1" ht="28.5" customHeight="1" x14ac:dyDescent="0.2">
      <c r="A487" s="76"/>
      <c r="B487" s="72"/>
      <c r="C487" s="72"/>
      <c r="D487" s="72"/>
      <c r="E487" s="72"/>
      <c r="F487" s="111"/>
      <c r="G487" s="22" t="s">
        <v>0</v>
      </c>
      <c r="H487" s="8">
        <f>J487+K487+L487+M487</f>
        <v>0</v>
      </c>
      <c r="I487" s="8">
        <v>0</v>
      </c>
      <c r="J487" s="8">
        <f>J499+J511</f>
        <v>0</v>
      </c>
      <c r="K487" s="8">
        <f>K499+K511</f>
        <v>0</v>
      </c>
      <c r="L487" s="8">
        <f t="shared" ref="L487:M487" si="75">L499+L511</f>
        <v>0</v>
      </c>
      <c r="M487" s="8">
        <f t="shared" si="75"/>
        <v>0</v>
      </c>
    </row>
    <row r="488" spans="1:13" s="29" customFormat="1" ht="28.5" customHeight="1" x14ac:dyDescent="0.2">
      <c r="A488" s="76"/>
      <c r="B488" s="72"/>
      <c r="C488" s="72"/>
      <c r="D488" s="72"/>
      <c r="E488" s="72"/>
      <c r="F488" s="111"/>
      <c r="G488" s="22" t="s">
        <v>5</v>
      </c>
      <c r="H488" s="8">
        <f>J488+K488+L488+M488</f>
        <v>0</v>
      </c>
      <c r="I488" s="8">
        <v>0</v>
      </c>
      <c r="J488" s="8">
        <f>J500+J512</f>
        <v>0</v>
      </c>
      <c r="K488" s="8">
        <f t="shared" ref="K488:M488" si="76">K500+K512</f>
        <v>0</v>
      </c>
      <c r="L488" s="8">
        <f t="shared" si="76"/>
        <v>0</v>
      </c>
      <c r="M488" s="8">
        <f t="shared" si="76"/>
        <v>0</v>
      </c>
    </row>
    <row r="489" spans="1:13" s="29" customFormat="1" ht="28.5" customHeight="1" x14ac:dyDescent="0.2">
      <c r="A489" s="76"/>
      <c r="B489" s="72"/>
      <c r="C489" s="72"/>
      <c r="D489" s="72"/>
      <c r="E489" s="72"/>
      <c r="F489" s="111"/>
      <c r="G489" s="22" t="s">
        <v>1</v>
      </c>
      <c r="H489" s="8">
        <f>J489+K489+L489+M489</f>
        <v>0</v>
      </c>
      <c r="I489" s="8">
        <v>0</v>
      </c>
      <c r="J489" s="8">
        <f t="shared" ref="J489:M497" si="77">J501+J513</f>
        <v>0</v>
      </c>
      <c r="K489" s="8">
        <f t="shared" si="77"/>
        <v>0</v>
      </c>
      <c r="L489" s="8">
        <f t="shared" si="77"/>
        <v>0</v>
      </c>
      <c r="M489" s="8">
        <f t="shared" si="77"/>
        <v>0</v>
      </c>
    </row>
    <row r="490" spans="1:13" s="29" customFormat="1" ht="28.5" customHeight="1" x14ac:dyDescent="0.2">
      <c r="A490" s="76"/>
      <c r="B490" s="72"/>
      <c r="C490" s="72"/>
      <c r="D490" s="72"/>
      <c r="E490" s="72"/>
      <c r="F490" s="111"/>
      <c r="G490" s="22" t="s">
        <v>2</v>
      </c>
      <c r="H490" s="8">
        <f t="shared" ref="H490:H491" si="78">J490+K490+L490+M490</f>
        <v>0</v>
      </c>
      <c r="I490" s="8">
        <v>0</v>
      </c>
      <c r="J490" s="8">
        <f t="shared" si="77"/>
        <v>0</v>
      </c>
      <c r="K490" s="8">
        <f t="shared" si="77"/>
        <v>0</v>
      </c>
      <c r="L490" s="8">
        <f t="shared" si="77"/>
        <v>0</v>
      </c>
      <c r="M490" s="8">
        <f t="shared" si="77"/>
        <v>0</v>
      </c>
    </row>
    <row r="491" spans="1:13" s="29" customFormat="1" ht="28.5" customHeight="1" x14ac:dyDescent="0.2">
      <c r="A491" s="76"/>
      <c r="B491" s="72"/>
      <c r="C491" s="72"/>
      <c r="D491" s="72"/>
      <c r="E491" s="72"/>
      <c r="F491" s="111"/>
      <c r="G491" s="22" t="s">
        <v>3</v>
      </c>
      <c r="H491" s="8">
        <f t="shared" si="78"/>
        <v>0</v>
      </c>
      <c r="I491" s="8">
        <v>0</v>
      </c>
      <c r="J491" s="8">
        <f t="shared" si="77"/>
        <v>0</v>
      </c>
      <c r="K491" s="8">
        <f t="shared" si="77"/>
        <v>0</v>
      </c>
      <c r="L491" s="8">
        <f t="shared" si="77"/>
        <v>0</v>
      </c>
      <c r="M491" s="8">
        <f t="shared" si="77"/>
        <v>0</v>
      </c>
    </row>
    <row r="492" spans="1:13" s="29" customFormat="1" ht="28.5" customHeight="1" x14ac:dyDescent="0.2">
      <c r="A492" s="76"/>
      <c r="B492" s="72"/>
      <c r="C492" s="72"/>
      <c r="D492" s="72"/>
      <c r="E492" s="72"/>
      <c r="F492" s="111"/>
      <c r="G492" s="22" t="s">
        <v>4</v>
      </c>
      <c r="H492" s="8">
        <f>J492+K492+L492+M492</f>
        <v>0</v>
      </c>
      <c r="I492" s="8">
        <v>0</v>
      </c>
      <c r="J492" s="8">
        <f t="shared" si="77"/>
        <v>0</v>
      </c>
      <c r="K492" s="8">
        <f t="shared" si="77"/>
        <v>0</v>
      </c>
      <c r="L492" s="8">
        <f t="shared" si="77"/>
        <v>0</v>
      </c>
      <c r="M492" s="8">
        <f t="shared" si="77"/>
        <v>0</v>
      </c>
    </row>
    <row r="493" spans="1:13" s="29" customFormat="1" ht="28.5" customHeight="1" x14ac:dyDescent="0.2">
      <c r="A493" s="76"/>
      <c r="B493" s="72"/>
      <c r="C493" s="72"/>
      <c r="D493" s="72"/>
      <c r="E493" s="72"/>
      <c r="F493" s="111"/>
      <c r="G493" s="22" t="s">
        <v>23</v>
      </c>
      <c r="H493" s="8">
        <f t="shared" ref="H493:H497" si="79">J493+K493+L493+M493</f>
        <v>0</v>
      </c>
      <c r="I493" s="8">
        <v>0</v>
      </c>
      <c r="J493" s="8">
        <f t="shared" si="77"/>
        <v>0</v>
      </c>
      <c r="K493" s="8">
        <f t="shared" si="77"/>
        <v>0</v>
      </c>
      <c r="L493" s="8">
        <f t="shared" si="77"/>
        <v>0</v>
      </c>
      <c r="M493" s="8">
        <f t="shared" si="77"/>
        <v>0</v>
      </c>
    </row>
    <row r="494" spans="1:13" s="29" customFormat="1" ht="28.5" customHeight="1" x14ac:dyDescent="0.2">
      <c r="A494" s="76"/>
      <c r="B494" s="72"/>
      <c r="C494" s="72"/>
      <c r="D494" s="72"/>
      <c r="E494" s="72"/>
      <c r="F494" s="111"/>
      <c r="G494" s="22" t="s">
        <v>31</v>
      </c>
      <c r="H494" s="8">
        <f t="shared" si="79"/>
        <v>1044586</v>
      </c>
      <c r="I494" s="8">
        <f>I506+I518</f>
        <v>44586</v>
      </c>
      <c r="J494" s="8">
        <f>J506+J518</f>
        <v>0</v>
      </c>
      <c r="K494" s="8">
        <f t="shared" ref="K494:M494" si="80">K506+K518</f>
        <v>1034140</v>
      </c>
      <c r="L494" s="8">
        <f t="shared" si="80"/>
        <v>10446</v>
      </c>
      <c r="M494" s="8">
        <f t="shared" si="80"/>
        <v>0</v>
      </c>
    </row>
    <row r="495" spans="1:13" s="29" customFormat="1" ht="28.5" customHeight="1" x14ac:dyDescent="0.2">
      <c r="A495" s="76"/>
      <c r="B495" s="72"/>
      <c r="C495" s="72"/>
      <c r="D495" s="72"/>
      <c r="E495" s="72"/>
      <c r="F495" s="111"/>
      <c r="G495" s="22" t="s">
        <v>32</v>
      </c>
      <c r="H495" s="8">
        <f t="shared" si="79"/>
        <v>804898.4</v>
      </c>
      <c r="I495" s="8">
        <f>I507+I519</f>
        <v>0</v>
      </c>
      <c r="J495" s="8">
        <f t="shared" si="77"/>
        <v>0</v>
      </c>
      <c r="K495" s="8">
        <f t="shared" si="77"/>
        <v>796849.4</v>
      </c>
      <c r="L495" s="8">
        <f t="shared" si="77"/>
        <v>8049</v>
      </c>
      <c r="M495" s="8">
        <f t="shared" si="77"/>
        <v>0</v>
      </c>
    </row>
    <row r="496" spans="1:13" s="29" customFormat="1" ht="28.5" customHeight="1" x14ac:dyDescent="0.2">
      <c r="A496" s="76"/>
      <c r="B496" s="72"/>
      <c r="C496" s="72"/>
      <c r="D496" s="72"/>
      <c r="E496" s="72"/>
      <c r="F496" s="111"/>
      <c r="G496" s="22" t="s">
        <v>33</v>
      </c>
      <c r="H496" s="8">
        <f t="shared" si="79"/>
        <v>2544898.4</v>
      </c>
      <c r="I496" s="8">
        <f>I508+I520</f>
        <v>0</v>
      </c>
      <c r="J496" s="8">
        <f t="shared" si="77"/>
        <v>0</v>
      </c>
      <c r="K496" s="8">
        <f t="shared" si="77"/>
        <v>2519449.4</v>
      </c>
      <c r="L496" s="8">
        <f t="shared" si="77"/>
        <v>25449</v>
      </c>
      <c r="M496" s="8">
        <f t="shared" si="77"/>
        <v>0</v>
      </c>
    </row>
    <row r="497" spans="1:13" s="29" customFormat="1" ht="28.5" customHeight="1" x14ac:dyDescent="0.2">
      <c r="A497" s="77"/>
      <c r="B497" s="73"/>
      <c r="C497" s="73"/>
      <c r="D497" s="73"/>
      <c r="E497" s="73"/>
      <c r="F497" s="112"/>
      <c r="G497" s="22" t="s">
        <v>34</v>
      </c>
      <c r="H497" s="8">
        <f t="shared" si="79"/>
        <v>0</v>
      </c>
      <c r="I497" s="8">
        <v>0</v>
      </c>
      <c r="J497" s="8">
        <f t="shared" si="77"/>
        <v>0</v>
      </c>
      <c r="K497" s="8">
        <f t="shared" si="77"/>
        <v>0</v>
      </c>
      <c r="L497" s="8">
        <f t="shared" si="77"/>
        <v>0</v>
      </c>
      <c r="M497" s="8">
        <f t="shared" si="77"/>
        <v>0</v>
      </c>
    </row>
    <row r="498" spans="1:13" s="29" customFormat="1" ht="96" customHeight="1" x14ac:dyDescent="0.2">
      <c r="A498" s="90" t="s">
        <v>151</v>
      </c>
      <c r="B498" s="75" t="s">
        <v>124</v>
      </c>
      <c r="C498" s="83" t="s">
        <v>121</v>
      </c>
      <c r="D498" s="106">
        <v>3140000</v>
      </c>
      <c r="E498" s="83" t="s">
        <v>106</v>
      </c>
      <c r="F498" s="110" t="s">
        <v>170</v>
      </c>
      <c r="G498" s="22" t="s">
        <v>72</v>
      </c>
      <c r="H498" s="8">
        <f>H499+H500+H501+H502+H503+H504+H505+H506+H507+H508+H509</f>
        <v>3140000</v>
      </c>
      <c r="I498" s="8">
        <f>I499+I500+I501+I502+I503+I504+I505+I506+I507+I508+I509</f>
        <v>0</v>
      </c>
      <c r="J498" s="8">
        <f t="shared" ref="J498:M498" si="81">J499+J500+J501+J502+J503+J504+J505+J506+J507+J508+J509</f>
        <v>0</v>
      </c>
      <c r="K498" s="8">
        <f t="shared" si="81"/>
        <v>3108600</v>
      </c>
      <c r="L498" s="8">
        <f t="shared" si="81"/>
        <v>31400</v>
      </c>
      <c r="M498" s="8">
        <f t="shared" si="81"/>
        <v>0</v>
      </c>
    </row>
    <row r="499" spans="1:13" s="29" customFormat="1" ht="28.5" customHeight="1" x14ac:dyDescent="0.2">
      <c r="A499" s="89"/>
      <c r="B499" s="76"/>
      <c r="C499" s="83"/>
      <c r="D499" s="106"/>
      <c r="E499" s="83"/>
      <c r="F499" s="111"/>
      <c r="G499" s="22" t="s">
        <v>0</v>
      </c>
      <c r="H499" s="8">
        <f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89"/>
      <c r="B500" s="76"/>
      <c r="C500" s="83"/>
      <c r="D500" s="106"/>
      <c r="E500" s="83"/>
      <c r="F500" s="111"/>
      <c r="G500" s="22" t="s">
        <v>5</v>
      </c>
      <c r="H500" s="8">
        <f t="shared" ref="H500" si="82"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89"/>
      <c r="B501" s="76"/>
      <c r="C501" s="83"/>
      <c r="D501" s="106"/>
      <c r="E501" s="83"/>
      <c r="F501" s="111"/>
      <c r="G501" s="22" t="s">
        <v>1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89"/>
      <c r="B502" s="76"/>
      <c r="C502" s="83"/>
      <c r="D502" s="106"/>
      <c r="E502" s="83"/>
      <c r="F502" s="111"/>
      <c r="G502" s="22" t="s">
        <v>2</v>
      </c>
      <c r="H502" s="8">
        <f t="shared" ref="H502:H503" si="83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">
      <c r="A503" s="89"/>
      <c r="B503" s="76"/>
      <c r="C503" s="83"/>
      <c r="D503" s="106"/>
      <c r="E503" s="83"/>
      <c r="F503" s="111"/>
      <c r="G503" s="22" t="s">
        <v>3</v>
      </c>
      <c r="H503" s="8">
        <f t="shared" si="83"/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29" customFormat="1" ht="28.5" customHeight="1" x14ac:dyDescent="0.2">
      <c r="A504" s="89"/>
      <c r="B504" s="76"/>
      <c r="C504" s="83"/>
      <c r="D504" s="106"/>
      <c r="E504" s="83"/>
      <c r="F504" s="111"/>
      <c r="G504" s="22" t="s">
        <v>4</v>
      </c>
      <c r="H504" s="8">
        <f>J504+K504+L504+M504</f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</row>
    <row r="505" spans="1:13" s="29" customFormat="1" ht="28.5" customHeight="1" x14ac:dyDescent="0.2">
      <c r="A505" s="89"/>
      <c r="B505" s="76"/>
      <c r="C505" s="83"/>
      <c r="D505" s="106"/>
      <c r="E505" s="83"/>
      <c r="F505" s="111"/>
      <c r="G505" s="22" t="s">
        <v>23</v>
      </c>
      <c r="H505" s="8">
        <f t="shared" ref="H505:H509" si="84">J505+K505+L505+M505</f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28.5" customHeight="1" x14ac:dyDescent="0.2">
      <c r="A506" s="89"/>
      <c r="B506" s="76"/>
      <c r="C506" s="83"/>
      <c r="D506" s="106"/>
      <c r="E506" s="83"/>
      <c r="F506" s="111"/>
      <c r="G506" s="22" t="s">
        <v>31</v>
      </c>
      <c r="H506" s="8">
        <f t="shared" si="84"/>
        <v>1000000</v>
      </c>
      <c r="I506" s="8">
        <v>0</v>
      </c>
      <c r="J506" s="8">
        <v>0</v>
      </c>
      <c r="K506" s="8">
        <v>990000</v>
      </c>
      <c r="L506" s="8">
        <v>10000</v>
      </c>
      <c r="M506" s="8">
        <v>0</v>
      </c>
    </row>
    <row r="507" spans="1:13" s="29" customFormat="1" ht="28.5" customHeight="1" x14ac:dyDescent="0.2">
      <c r="A507" s="89"/>
      <c r="B507" s="76"/>
      <c r="C507" s="83"/>
      <c r="D507" s="106"/>
      <c r="E507" s="83"/>
      <c r="F507" s="111"/>
      <c r="G507" s="22" t="s">
        <v>32</v>
      </c>
      <c r="H507" s="8">
        <f t="shared" si="84"/>
        <v>200000</v>
      </c>
      <c r="I507" s="8">
        <v>0</v>
      </c>
      <c r="J507" s="8">
        <v>0</v>
      </c>
      <c r="K507" s="8">
        <f>198000</f>
        <v>198000</v>
      </c>
      <c r="L507" s="8">
        <f>2000</f>
        <v>2000</v>
      </c>
      <c r="M507" s="8">
        <v>0</v>
      </c>
    </row>
    <row r="508" spans="1:13" s="29" customFormat="1" ht="28.5" customHeight="1" x14ac:dyDescent="0.2">
      <c r="A508" s="89"/>
      <c r="B508" s="76"/>
      <c r="C508" s="83"/>
      <c r="D508" s="106"/>
      <c r="E508" s="83"/>
      <c r="F508" s="111"/>
      <c r="G508" s="22" t="s">
        <v>33</v>
      </c>
      <c r="H508" s="8">
        <f t="shared" si="84"/>
        <v>1940000</v>
      </c>
      <c r="I508" s="8">
        <v>0</v>
      </c>
      <c r="J508" s="8">
        <v>0</v>
      </c>
      <c r="K508" s="8">
        <f>1920600</f>
        <v>1920600</v>
      </c>
      <c r="L508" s="8">
        <f>19400</f>
        <v>19400</v>
      </c>
      <c r="M508" s="8">
        <v>0</v>
      </c>
    </row>
    <row r="509" spans="1:13" s="29" customFormat="1" ht="28.5" customHeight="1" x14ac:dyDescent="0.2">
      <c r="A509" s="91"/>
      <c r="B509" s="77"/>
      <c r="C509" s="83"/>
      <c r="D509" s="106"/>
      <c r="E509" s="83"/>
      <c r="F509" s="112"/>
      <c r="G509" s="22" t="s">
        <v>34</v>
      </c>
      <c r="H509" s="8">
        <f t="shared" si="84"/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108" customHeight="1" x14ac:dyDescent="0.2">
      <c r="A510" s="90" t="s">
        <v>152</v>
      </c>
      <c r="B510" s="75" t="s">
        <v>142</v>
      </c>
      <c r="C510" s="69" t="s">
        <v>123</v>
      </c>
      <c r="D510" s="85">
        <v>1254382.8</v>
      </c>
      <c r="E510" s="69" t="s">
        <v>106</v>
      </c>
      <c r="F510" s="69" t="s">
        <v>170</v>
      </c>
      <c r="G510" s="22" t="s">
        <v>72</v>
      </c>
      <c r="H510" s="8">
        <f>H511+H512+H513+H514+H515+H516+H517+H518+H519+H520+H521</f>
        <v>1254382.8</v>
      </c>
      <c r="I510" s="8">
        <f>I511+I512+I513+I514+I515+I516+I517+I518+I519+I520+I521</f>
        <v>44586</v>
      </c>
      <c r="J510" s="8">
        <f t="shared" ref="J510:M510" si="85">J511+J512+J513+J514+J515+J516+J517+J518+J519+J520+J521</f>
        <v>0</v>
      </c>
      <c r="K510" s="8">
        <f t="shared" si="85"/>
        <v>1241838.8</v>
      </c>
      <c r="L510" s="8">
        <f t="shared" si="85"/>
        <v>12544</v>
      </c>
      <c r="M510" s="8">
        <f t="shared" si="85"/>
        <v>0</v>
      </c>
    </row>
    <row r="511" spans="1:13" s="29" customFormat="1" ht="28.5" customHeight="1" x14ac:dyDescent="0.2">
      <c r="A511" s="89"/>
      <c r="B511" s="76"/>
      <c r="C511" s="68"/>
      <c r="D511" s="86"/>
      <c r="E511" s="68"/>
      <c r="F511" s="68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89"/>
      <c r="B512" s="76"/>
      <c r="C512" s="68"/>
      <c r="D512" s="86"/>
      <c r="E512" s="68"/>
      <c r="F512" s="68"/>
      <c r="G512" s="22" t="s">
        <v>5</v>
      </c>
      <c r="H512" s="8">
        <f t="shared" ref="H512" si="86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89"/>
      <c r="B513" s="76"/>
      <c r="C513" s="68"/>
      <c r="D513" s="86"/>
      <c r="E513" s="68"/>
      <c r="F513" s="68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89"/>
      <c r="B514" s="76"/>
      <c r="C514" s="68"/>
      <c r="D514" s="86"/>
      <c r="E514" s="68"/>
      <c r="F514" s="68"/>
      <c r="G514" s="22" t="s">
        <v>2</v>
      </c>
      <c r="H514" s="8">
        <f t="shared" ref="H514:H515" si="87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89"/>
      <c r="B515" s="76"/>
      <c r="C515" s="68"/>
      <c r="D515" s="86"/>
      <c r="E515" s="68"/>
      <c r="F515" s="68"/>
      <c r="G515" s="22" t="s">
        <v>3</v>
      </c>
      <c r="H515" s="8">
        <f t="shared" si="87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">
      <c r="A516" s="89"/>
      <c r="B516" s="76"/>
      <c r="C516" s="68"/>
      <c r="D516" s="86"/>
      <c r="E516" s="68"/>
      <c r="F516" s="68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">
      <c r="A517" s="89"/>
      <c r="B517" s="76"/>
      <c r="C517" s="68"/>
      <c r="D517" s="86"/>
      <c r="E517" s="68"/>
      <c r="F517" s="68"/>
      <c r="G517" s="22" t="s">
        <v>23</v>
      </c>
      <c r="H517" s="8">
        <f t="shared" ref="H517:H521" si="88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">
      <c r="A518" s="89"/>
      <c r="B518" s="76"/>
      <c r="C518" s="68"/>
      <c r="D518" s="86"/>
      <c r="E518" s="68"/>
      <c r="F518" s="68"/>
      <c r="G518" s="22" t="s">
        <v>31</v>
      </c>
      <c r="H518" s="8">
        <f t="shared" si="88"/>
        <v>44586</v>
      </c>
      <c r="I518" s="8">
        <v>44586</v>
      </c>
      <c r="J518" s="8">
        <v>0</v>
      </c>
      <c r="K518" s="8">
        <v>44140</v>
      </c>
      <c r="L518" s="8">
        <v>446</v>
      </c>
      <c r="M518" s="8">
        <v>0</v>
      </c>
    </row>
    <row r="519" spans="1:13" s="29" customFormat="1" ht="28.5" customHeight="1" x14ac:dyDescent="0.2">
      <c r="A519" s="89"/>
      <c r="B519" s="76"/>
      <c r="C519" s="68"/>
      <c r="D519" s="86"/>
      <c r="E519" s="68"/>
      <c r="F519" s="68"/>
      <c r="G519" s="22" t="s">
        <v>32</v>
      </c>
      <c r="H519" s="8">
        <f t="shared" si="88"/>
        <v>604898.4</v>
      </c>
      <c r="I519" s="8">
        <v>0</v>
      </c>
      <c r="J519" s="8">
        <v>0</v>
      </c>
      <c r="K519" s="8">
        <f>598849.4</f>
        <v>598849.4</v>
      </c>
      <c r="L519" s="8">
        <f>6049</f>
        <v>6049</v>
      </c>
      <c r="M519" s="8">
        <v>0</v>
      </c>
    </row>
    <row r="520" spans="1:13" s="29" customFormat="1" ht="28.5" customHeight="1" x14ac:dyDescent="0.2">
      <c r="A520" s="89"/>
      <c r="B520" s="76"/>
      <c r="C520" s="68"/>
      <c r="D520" s="86"/>
      <c r="E520" s="68"/>
      <c r="F520" s="68"/>
      <c r="G520" s="22" t="s">
        <v>33</v>
      </c>
      <c r="H520" s="8">
        <f t="shared" si="88"/>
        <v>604898.4</v>
      </c>
      <c r="I520" s="8">
        <v>0</v>
      </c>
      <c r="J520" s="8">
        <v>0</v>
      </c>
      <c r="K520" s="8">
        <f>598849.4</f>
        <v>598849.4</v>
      </c>
      <c r="L520" s="8">
        <f>6049</f>
        <v>6049</v>
      </c>
      <c r="M520" s="8">
        <v>0</v>
      </c>
    </row>
    <row r="521" spans="1:13" s="29" customFormat="1" ht="28.5" customHeight="1" x14ac:dyDescent="0.2">
      <c r="A521" s="91"/>
      <c r="B521" s="77"/>
      <c r="C521" s="70"/>
      <c r="D521" s="87"/>
      <c r="E521" s="70"/>
      <c r="F521" s="70"/>
      <c r="G521" s="22" t="s">
        <v>34</v>
      </c>
      <c r="H521" s="8">
        <f t="shared" si="88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70.5" customHeight="1" x14ac:dyDescent="0.2">
      <c r="A522" s="90" t="s">
        <v>178</v>
      </c>
      <c r="B522" s="75" t="s">
        <v>179</v>
      </c>
      <c r="C522" s="69" t="s">
        <v>180</v>
      </c>
      <c r="D522" s="107">
        <v>2649.5</v>
      </c>
      <c r="E522" s="69" t="s">
        <v>177</v>
      </c>
      <c r="F522" s="69" t="s">
        <v>177</v>
      </c>
      <c r="G522" s="22" t="s">
        <v>72</v>
      </c>
      <c r="H522" s="8">
        <f>H523+H524+H525+H526+H527+H528+H529+H530+H531+H532+H533</f>
        <v>2649.5</v>
      </c>
      <c r="I522" s="8">
        <f>I523+I524+I525+I526+I527+I528+I529+I530+I531+I532+I533</f>
        <v>2649.5</v>
      </c>
      <c r="J522" s="8">
        <f t="shared" ref="J522:M522" si="89">J523+J524+J525+J526+J527+J528+J529+J530+J531+J532+J533</f>
        <v>0</v>
      </c>
      <c r="K522" s="8">
        <f t="shared" si="89"/>
        <v>0</v>
      </c>
      <c r="L522" s="8">
        <f t="shared" si="89"/>
        <v>2649.5</v>
      </c>
      <c r="M522" s="8">
        <f t="shared" si="89"/>
        <v>0</v>
      </c>
    </row>
    <row r="523" spans="1:13" s="29" customFormat="1" ht="28.5" customHeight="1" x14ac:dyDescent="0.2">
      <c r="A523" s="89"/>
      <c r="B523" s="76"/>
      <c r="C523" s="68"/>
      <c r="D523" s="108"/>
      <c r="E523" s="68"/>
      <c r="F523" s="68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89"/>
      <c r="B524" s="76"/>
      <c r="C524" s="68"/>
      <c r="D524" s="108"/>
      <c r="E524" s="68"/>
      <c r="F524" s="68"/>
      <c r="G524" s="22" t="s">
        <v>5</v>
      </c>
      <c r="H524" s="8">
        <f t="shared" ref="H524" si="90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89"/>
      <c r="B525" s="76"/>
      <c r="C525" s="68"/>
      <c r="D525" s="108"/>
      <c r="E525" s="68"/>
      <c r="F525" s="68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89"/>
      <c r="B526" s="76"/>
      <c r="C526" s="68"/>
      <c r="D526" s="108"/>
      <c r="E526" s="68"/>
      <c r="F526" s="68"/>
      <c r="G526" s="22" t="s">
        <v>2</v>
      </c>
      <c r="H526" s="8">
        <f t="shared" ref="H526:H527" si="91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89"/>
      <c r="B527" s="76"/>
      <c r="C527" s="68"/>
      <c r="D527" s="108"/>
      <c r="E527" s="68"/>
      <c r="F527" s="68"/>
      <c r="G527" s="22" t="s">
        <v>3</v>
      </c>
      <c r="H527" s="8">
        <f t="shared" si="91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89"/>
      <c r="B528" s="76"/>
      <c r="C528" s="68"/>
      <c r="D528" s="108"/>
      <c r="E528" s="68"/>
      <c r="F528" s="68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">
      <c r="A529" s="89"/>
      <c r="B529" s="76"/>
      <c r="C529" s="68"/>
      <c r="D529" s="108"/>
      <c r="E529" s="68"/>
      <c r="F529" s="68"/>
      <c r="G529" s="22" t="s">
        <v>23</v>
      </c>
      <c r="H529" s="8">
        <f t="shared" ref="H529:H533" si="92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89"/>
      <c r="B530" s="76"/>
      <c r="C530" s="68"/>
      <c r="D530" s="108"/>
      <c r="E530" s="68"/>
      <c r="F530" s="68"/>
      <c r="G530" s="22" t="s">
        <v>31</v>
      </c>
      <c r="H530" s="8">
        <f t="shared" si="92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28.5" customHeight="1" x14ac:dyDescent="0.2">
      <c r="A531" s="89"/>
      <c r="B531" s="76"/>
      <c r="C531" s="68"/>
      <c r="D531" s="108"/>
      <c r="E531" s="68"/>
      <c r="F531" s="68"/>
      <c r="G531" s="22" t="s">
        <v>32</v>
      </c>
      <c r="H531" s="8">
        <f t="shared" si="92"/>
        <v>2649.5</v>
      </c>
      <c r="I531" s="8">
        <f>H531</f>
        <v>2649.5</v>
      </c>
      <c r="J531" s="8">
        <v>0</v>
      </c>
      <c r="K531" s="8">
        <v>0</v>
      </c>
      <c r="L531" s="1">
        <f>3000-118.5-52-180</f>
        <v>2649.5</v>
      </c>
      <c r="M531" s="8">
        <v>0</v>
      </c>
    </row>
    <row r="532" spans="1:13" s="29" customFormat="1" ht="28.5" customHeight="1" x14ac:dyDescent="0.2">
      <c r="A532" s="89"/>
      <c r="B532" s="76"/>
      <c r="C532" s="68"/>
      <c r="D532" s="108"/>
      <c r="E532" s="68"/>
      <c r="F532" s="68"/>
      <c r="G532" s="22" t="s">
        <v>33</v>
      </c>
      <c r="H532" s="8">
        <f t="shared" si="92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3" s="29" customFormat="1" ht="28.5" customHeight="1" x14ac:dyDescent="0.2">
      <c r="A533" s="91"/>
      <c r="B533" s="77"/>
      <c r="C533" s="70"/>
      <c r="D533" s="109"/>
      <c r="E533" s="70"/>
      <c r="F533" s="70"/>
      <c r="G533" s="22" t="s">
        <v>34</v>
      </c>
      <c r="H533" s="8">
        <f t="shared" si="92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102.75" customHeight="1" x14ac:dyDescent="0.2">
      <c r="A534" s="64" t="s">
        <v>96</v>
      </c>
      <c r="B534" s="64"/>
      <c r="C534" s="64"/>
      <c r="D534" s="74"/>
      <c r="E534" s="64"/>
      <c r="F534" s="64"/>
      <c r="G534" s="22" t="s">
        <v>63</v>
      </c>
      <c r="H534" s="6">
        <f t="shared" ref="H534:M534" si="93">H535+H536+H537+H538+H539+H540+H541+H542+H543+H544+H545</f>
        <v>424805.2</v>
      </c>
      <c r="I534" s="6">
        <f t="shared" si="93"/>
        <v>0</v>
      </c>
      <c r="J534" s="6">
        <f t="shared" si="93"/>
        <v>115023.2</v>
      </c>
      <c r="K534" s="6">
        <f t="shared" si="93"/>
        <v>287838.8</v>
      </c>
      <c r="L534" s="6">
        <f t="shared" si="93"/>
        <v>21943.200000000001</v>
      </c>
      <c r="M534" s="6">
        <f t="shared" si="93"/>
        <v>0</v>
      </c>
    </row>
    <row r="535" spans="1:13" s="29" customFormat="1" ht="15.75" customHeight="1" x14ac:dyDescent="0.2">
      <c r="A535" s="64"/>
      <c r="B535" s="64"/>
      <c r="C535" s="64"/>
      <c r="D535" s="64"/>
      <c r="E535" s="64"/>
      <c r="F535" s="64"/>
      <c r="G535" s="22" t="s">
        <v>0</v>
      </c>
      <c r="H535" s="8">
        <f t="shared" ref="H535:H545" si="94">J535+K535+L535+M535</f>
        <v>0</v>
      </c>
      <c r="I535" s="8">
        <v>0</v>
      </c>
      <c r="J535" s="8">
        <f>J547</f>
        <v>0</v>
      </c>
      <c r="K535" s="8">
        <f>K547</f>
        <v>0</v>
      </c>
      <c r="L535" s="8">
        <f>L547</f>
        <v>0</v>
      </c>
      <c r="M535" s="8">
        <f>M547</f>
        <v>0</v>
      </c>
    </row>
    <row r="536" spans="1:13" s="29" customFormat="1" ht="15.75" customHeight="1" x14ac:dyDescent="0.2">
      <c r="A536" s="64"/>
      <c r="B536" s="64"/>
      <c r="C536" s="64"/>
      <c r="D536" s="64"/>
      <c r="E536" s="64"/>
      <c r="F536" s="64"/>
      <c r="G536" s="22" t="s">
        <v>5</v>
      </c>
      <c r="H536" s="8">
        <f t="shared" si="94"/>
        <v>0</v>
      </c>
      <c r="I536" s="8">
        <v>0</v>
      </c>
      <c r="J536" s="8">
        <f t="shared" ref="J536:M545" si="95">J548</f>
        <v>0</v>
      </c>
      <c r="K536" s="8">
        <f t="shared" si="95"/>
        <v>0</v>
      </c>
      <c r="L536" s="8">
        <f t="shared" si="95"/>
        <v>0</v>
      </c>
      <c r="M536" s="8">
        <f t="shared" si="95"/>
        <v>0</v>
      </c>
    </row>
    <row r="537" spans="1:13" s="29" customFormat="1" ht="15.75" customHeight="1" x14ac:dyDescent="0.2">
      <c r="A537" s="64"/>
      <c r="B537" s="64"/>
      <c r="C537" s="64"/>
      <c r="D537" s="64"/>
      <c r="E537" s="64"/>
      <c r="F537" s="64"/>
      <c r="G537" s="22" t="s">
        <v>1</v>
      </c>
      <c r="H537" s="8">
        <f t="shared" si="94"/>
        <v>0</v>
      </c>
      <c r="I537" s="8">
        <v>0</v>
      </c>
      <c r="J537" s="8">
        <f t="shared" si="95"/>
        <v>0</v>
      </c>
      <c r="K537" s="8">
        <f t="shared" si="95"/>
        <v>0</v>
      </c>
      <c r="L537" s="8">
        <f t="shared" si="95"/>
        <v>0</v>
      </c>
      <c r="M537" s="8">
        <f t="shared" si="95"/>
        <v>0</v>
      </c>
    </row>
    <row r="538" spans="1:13" s="29" customFormat="1" ht="15.75" customHeight="1" x14ac:dyDescent="0.2">
      <c r="A538" s="64"/>
      <c r="B538" s="64"/>
      <c r="C538" s="64"/>
      <c r="D538" s="64"/>
      <c r="E538" s="64"/>
      <c r="F538" s="64"/>
      <c r="G538" s="22" t="s">
        <v>2</v>
      </c>
      <c r="H538" s="8">
        <f t="shared" si="94"/>
        <v>0</v>
      </c>
      <c r="I538" s="8">
        <v>0</v>
      </c>
      <c r="J538" s="8">
        <f t="shared" si="95"/>
        <v>0</v>
      </c>
      <c r="K538" s="8">
        <f t="shared" si="95"/>
        <v>0</v>
      </c>
      <c r="L538" s="8">
        <f t="shared" si="95"/>
        <v>0</v>
      </c>
      <c r="M538" s="8">
        <f t="shared" si="95"/>
        <v>0</v>
      </c>
    </row>
    <row r="539" spans="1:13" s="29" customFormat="1" ht="15.75" customHeight="1" x14ac:dyDescent="0.2">
      <c r="A539" s="64"/>
      <c r="B539" s="64"/>
      <c r="C539" s="64"/>
      <c r="D539" s="64"/>
      <c r="E539" s="64"/>
      <c r="F539" s="64"/>
      <c r="G539" s="22" t="s">
        <v>3</v>
      </c>
      <c r="H539" s="8">
        <f t="shared" si="94"/>
        <v>0</v>
      </c>
      <c r="I539" s="8">
        <v>0</v>
      </c>
      <c r="J539" s="8">
        <f t="shared" si="95"/>
        <v>0</v>
      </c>
      <c r="K539" s="8">
        <f t="shared" si="95"/>
        <v>0</v>
      </c>
      <c r="L539" s="8">
        <f t="shared" si="95"/>
        <v>0</v>
      </c>
      <c r="M539" s="8">
        <f t="shared" si="95"/>
        <v>0</v>
      </c>
    </row>
    <row r="540" spans="1:13" s="29" customFormat="1" ht="15.75" customHeight="1" x14ac:dyDescent="0.2">
      <c r="A540" s="64"/>
      <c r="B540" s="64"/>
      <c r="C540" s="64"/>
      <c r="D540" s="64"/>
      <c r="E540" s="64"/>
      <c r="F540" s="64"/>
      <c r="G540" s="22" t="s">
        <v>4</v>
      </c>
      <c r="H540" s="8">
        <f t="shared" si="94"/>
        <v>208238.7</v>
      </c>
      <c r="I540" s="8">
        <f t="shared" ref="I540:J540" si="96">I552+I564</f>
        <v>0</v>
      </c>
      <c r="J540" s="8">
        <f t="shared" si="96"/>
        <v>0</v>
      </c>
      <c r="K540" s="8">
        <f>K552+K564</f>
        <v>193000</v>
      </c>
      <c r="L540" s="8">
        <f t="shared" ref="L540:M540" si="97">L552+L564</f>
        <v>15238.7</v>
      </c>
      <c r="M540" s="8">
        <f t="shared" si="97"/>
        <v>0</v>
      </c>
    </row>
    <row r="541" spans="1:13" s="29" customFormat="1" ht="15.75" customHeight="1" x14ac:dyDescent="0.2">
      <c r="A541" s="64"/>
      <c r="B541" s="64"/>
      <c r="C541" s="64"/>
      <c r="D541" s="64"/>
      <c r="E541" s="64"/>
      <c r="F541" s="64"/>
      <c r="G541" s="22" t="s">
        <v>23</v>
      </c>
      <c r="H541" s="8">
        <f t="shared" si="94"/>
        <v>216566.5</v>
      </c>
      <c r="I541" s="8">
        <f t="shared" ref="I541:J541" si="98">I553+I565</f>
        <v>0</v>
      </c>
      <c r="J541" s="8">
        <f t="shared" si="98"/>
        <v>115023.2</v>
      </c>
      <c r="K541" s="8">
        <f>K553+K565</f>
        <v>94838.8</v>
      </c>
      <c r="L541" s="8">
        <f>L553+L565+L577</f>
        <v>6704.5</v>
      </c>
      <c r="M541" s="8">
        <f t="shared" ref="M541" si="99">M553+M565</f>
        <v>0</v>
      </c>
    </row>
    <row r="542" spans="1:13" s="29" customFormat="1" ht="15.75" customHeight="1" x14ac:dyDescent="0.2">
      <c r="A542" s="64"/>
      <c r="B542" s="64"/>
      <c r="C542" s="64"/>
      <c r="D542" s="64"/>
      <c r="E542" s="64"/>
      <c r="F542" s="64"/>
      <c r="G542" s="22" t="s">
        <v>31</v>
      </c>
      <c r="H542" s="8">
        <f t="shared" si="94"/>
        <v>0</v>
      </c>
      <c r="I542" s="8">
        <v>0</v>
      </c>
      <c r="J542" s="8">
        <f t="shared" si="95"/>
        <v>0</v>
      </c>
      <c r="K542" s="8">
        <f t="shared" si="95"/>
        <v>0</v>
      </c>
      <c r="L542" s="8">
        <f t="shared" si="95"/>
        <v>0</v>
      </c>
      <c r="M542" s="8">
        <f t="shared" si="95"/>
        <v>0</v>
      </c>
    </row>
    <row r="543" spans="1:13" s="29" customFormat="1" ht="15.75" customHeight="1" x14ac:dyDescent="0.2">
      <c r="A543" s="64"/>
      <c r="B543" s="64"/>
      <c r="C543" s="64"/>
      <c r="D543" s="64"/>
      <c r="E543" s="64"/>
      <c r="F543" s="64"/>
      <c r="G543" s="22" t="s">
        <v>32</v>
      </c>
      <c r="H543" s="8">
        <f t="shared" si="94"/>
        <v>0</v>
      </c>
      <c r="I543" s="8">
        <v>0</v>
      </c>
      <c r="J543" s="8">
        <f t="shared" si="95"/>
        <v>0</v>
      </c>
      <c r="K543" s="8">
        <f t="shared" si="95"/>
        <v>0</v>
      </c>
      <c r="L543" s="8">
        <f t="shared" si="95"/>
        <v>0</v>
      </c>
      <c r="M543" s="8">
        <f t="shared" si="95"/>
        <v>0</v>
      </c>
    </row>
    <row r="544" spans="1:13" s="29" customFormat="1" ht="15.75" x14ac:dyDescent="0.2">
      <c r="A544" s="64"/>
      <c r="B544" s="64"/>
      <c r="C544" s="64"/>
      <c r="D544" s="64"/>
      <c r="E544" s="64"/>
      <c r="F544" s="64"/>
      <c r="G544" s="22" t="s">
        <v>33</v>
      </c>
      <c r="H544" s="8">
        <f t="shared" si="94"/>
        <v>0</v>
      </c>
      <c r="I544" s="8">
        <v>0</v>
      </c>
      <c r="J544" s="8">
        <f t="shared" si="95"/>
        <v>0</v>
      </c>
      <c r="K544" s="8">
        <f t="shared" si="95"/>
        <v>0</v>
      </c>
      <c r="L544" s="8">
        <f t="shared" si="95"/>
        <v>0</v>
      </c>
      <c r="M544" s="8">
        <f t="shared" si="95"/>
        <v>0</v>
      </c>
    </row>
    <row r="545" spans="1:14" s="29" customFormat="1" ht="17.45" customHeight="1" x14ac:dyDescent="0.2">
      <c r="A545" s="64"/>
      <c r="B545" s="64"/>
      <c r="C545" s="64"/>
      <c r="D545" s="64"/>
      <c r="E545" s="64"/>
      <c r="F545" s="64"/>
      <c r="G545" s="22" t="s">
        <v>34</v>
      </c>
      <c r="H545" s="8">
        <f t="shared" si="94"/>
        <v>0</v>
      </c>
      <c r="I545" s="8">
        <v>0</v>
      </c>
      <c r="J545" s="8">
        <f t="shared" si="95"/>
        <v>0</v>
      </c>
      <c r="K545" s="8">
        <f t="shared" si="95"/>
        <v>0</v>
      </c>
      <c r="L545" s="8">
        <f t="shared" si="95"/>
        <v>0</v>
      </c>
      <c r="M545" s="8">
        <f t="shared" si="95"/>
        <v>0</v>
      </c>
    </row>
    <row r="546" spans="1:14" s="29" customFormat="1" ht="110.25" x14ac:dyDescent="0.2">
      <c r="A546" s="64" t="s">
        <v>47</v>
      </c>
      <c r="B546" s="64" t="s">
        <v>12</v>
      </c>
      <c r="C546" s="64" t="s">
        <v>36</v>
      </c>
      <c r="D546" s="96">
        <v>565976.4</v>
      </c>
      <c r="E546" s="64" t="s">
        <v>30</v>
      </c>
      <c r="F546" s="64" t="s">
        <v>66</v>
      </c>
      <c r="G546" s="22" t="s">
        <v>72</v>
      </c>
      <c r="H546" s="6">
        <f t="shared" ref="H546:M546" si="100">H547+H548+H549+H550+H551+H552+H553+H554+H555+H556+H557</f>
        <v>420220.5</v>
      </c>
      <c r="I546" s="6">
        <f t="shared" si="100"/>
        <v>0</v>
      </c>
      <c r="J546" s="6">
        <f t="shared" si="100"/>
        <v>115023.2</v>
      </c>
      <c r="K546" s="6">
        <f t="shared" si="100"/>
        <v>287838.8</v>
      </c>
      <c r="L546" s="6">
        <f t="shared" si="100"/>
        <v>17358.5</v>
      </c>
      <c r="M546" s="6">
        <f t="shared" si="100"/>
        <v>0</v>
      </c>
    </row>
    <row r="547" spans="1:14" s="29" customFormat="1" ht="15.75" x14ac:dyDescent="0.2">
      <c r="A547" s="64"/>
      <c r="B547" s="64"/>
      <c r="C547" s="64"/>
      <c r="D547" s="68"/>
      <c r="E547" s="64"/>
      <c r="F547" s="64"/>
      <c r="G547" s="22" t="s">
        <v>0</v>
      </c>
      <c r="H547" s="8">
        <f t="shared" ref="H547:H557" si="101">J547+K547+L547+M547</f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75" x14ac:dyDescent="0.2">
      <c r="A548" s="64"/>
      <c r="B548" s="64"/>
      <c r="C548" s="64"/>
      <c r="D548" s="68"/>
      <c r="E548" s="64"/>
      <c r="F548" s="64"/>
      <c r="G548" s="22" t="s">
        <v>5</v>
      </c>
      <c r="H548" s="8">
        <f t="shared" si="101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75" x14ac:dyDescent="0.2">
      <c r="A549" s="64"/>
      <c r="B549" s="64"/>
      <c r="C549" s="64"/>
      <c r="D549" s="68"/>
      <c r="E549" s="64"/>
      <c r="F549" s="64"/>
      <c r="G549" s="22" t="s">
        <v>1</v>
      </c>
      <c r="H549" s="8">
        <f t="shared" si="101"/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</row>
    <row r="550" spans="1:14" s="29" customFormat="1" ht="15.75" x14ac:dyDescent="0.2">
      <c r="A550" s="64"/>
      <c r="B550" s="64"/>
      <c r="C550" s="64"/>
      <c r="D550" s="68"/>
      <c r="E550" s="64"/>
      <c r="F550" s="64"/>
      <c r="G550" s="22" t="s">
        <v>2</v>
      </c>
      <c r="H550" s="8">
        <f t="shared" si="101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</row>
    <row r="551" spans="1:14" s="29" customFormat="1" ht="15.75" x14ac:dyDescent="0.2">
      <c r="A551" s="64"/>
      <c r="B551" s="64"/>
      <c r="C551" s="64"/>
      <c r="D551" s="68"/>
      <c r="E551" s="64"/>
      <c r="F551" s="64"/>
      <c r="G551" s="22" t="s">
        <v>3</v>
      </c>
      <c r="H551" s="8">
        <f t="shared" si="101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75" x14ac:dyDescent="0.2">
      <c r="A552" s="64"/>
      <c r="B552" s="64"/>
      <c r="C552" s="64"/>
      <c r="D552" s="68"/>
      <c r="E552" s="64"/>
      <c r="F552" s="64"/>
      <c r="G552" s="22" t="s">
        <v>4</v>
      </c>
      <c r="H552" s="8">
        <f>J552+K552+L552+M552</f>
        <v>208238.7</v>
      </c>
      <c r="I552" s="8">
        <v>0</v>
      </c>
      <c r="J552" s="8">
        <v>0</v>
      </c>
      <c r="K552" s="8">
        <v>193000</v>
      </c>
      <c r="L552" s="8">
        <v>15238.7</v>
      </c>
      <c r="M552" s="8">
        <v>0</v>
      </c>
    </row>
    <row r="553" spans="1:14" s="29" customFormat="1" ht="15.75" x14ac:dyDescent="0.2">
      <c r="A553" s="64"/>
      <c r="B553" s="64"/>
      <c r="C553" s="64"/>
      <c r="D553" s="68"/>
      <c r="E553" s="64"/>
      <c r="F553" s="64"/>
      <c r="G553" s="22" t="s">
        <v>23</v>
      </c>
      <c r="H553" s="8">
        <f>J553+K553+L553+M553</f>
        <v>211981.8</v>
      </c>
      <c r="I553" s="8">
        <v>0</v>
      </c>
      <c r="J553" s="8">
        <v>115023.2</v>
      </c>
      <c r="K553" s="8">
        <v>94838.8</v>
      </c>
      <c r="L553" s="8">
        <v>2119.8000000000002</v>
      </c>
      <c r="M553" s="8">
        <v>0</v>
      </c>
    </row>
    <row r="554" spans="1:14" s="29" customFormat="1" ht="15.75" x14ac:dyDescent="0.2">
      <c r="A554" s="64"/>
      <c r="B554" s="64"/>
      <c r="C554" s="64"/>
      <c r="D554" s="68"/>
      <c r="E554" s="64"/>
      <c r="F554" s="64"/>
      <c r="G554" s="22" t="s">
        <v>31</v>
      </c>
      <c r="H554" s="8">
        <f t="shared" si="101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</row>
    <row r="555" spans="1:14" s="29" customFormat="1" ht="15.75" x14ac:dyDescent="0.2">
      <c r="A555" s="64"/>
      <c r="B555" s="64"/>
      <c r="C555" s="64"/>
      <c r="D555" s="68"/>
      <c r="E555" s="64"/>
      <c r="F555" s="64"/>
      <c r="G555" s="22" t="s">
        <v>32</v>
      </c>
      <c r="H555" s="8">
        <f t="shared" si="101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</row>
    <row r="556" spans="1:14" s="29" customFormat="1" ht="15.75" x14ac:dyDescent="0.2">
      <c r="A556" s="64"/>
      <c r="B556" s="64"/>
      <c r="C556" s="64"/>
      <c r="D556" s="68"/>
      <c r="E556" s="64"/>
      <c r="F556" s="64"/>
      <c r="G556" s="22" t="s">
        <v>33</v>
      </c>
      <c r="H556" s="8">
        <f t="shared" si="101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</row>
    <row r="557" spans="1:14" s="29" customFormat="1" ht="18" customHeight="1" x14ac:dyDescent="0.2">
      <c r="A557" s="64"/>
      <c r="B557" s="64"/>
      <c r="C557" s="64"/>
      <c r="D557" s="70"/>
      <c r="E557" s="64"/>
      <c r="F557" s="64"/>
      <c r="G557" s="22" t="s">
        <v>34</v>
      </c>
      <c r="H557" s="8">
        <f t="shared" si="101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/>
    </row>
    <row r="558" spans="1:14" s="29" customFormat="1" ht="110.25" x14ac:dyDescent="0.2">
      <c r="A558" s="75" t="s">
        <v>105</v>
      </c>
      <c r="B558" s="75" t="s">
        <v>12</v>
      </c>
      <c r="C558" s="69" t="s">
        <v>36</v>
      </c>
      <c r="D558" s="69">
        <v>4584.7</v>
      </c>
      <c r="E558" s="69" t="s">
        <v>30</v>
      </c>
      <c r="F558" s="69" t="s">
        <v>106</v>
      </c>
      <c r="G558" s="22" t="s">
        <v>72</v>
      </c>
      <c r="H558" s="6">
        <f>I558+J558+K558+L558+M558</f>
        <v>4584.7</v>
      </c>
      <c r="I558" s="6">
        <f t="shared" ref="I558:K558" si="102">I559+I560+I561+I562+I563+I564+I565+I566+I567+I568+I569</f>
        <v>0</v>
      </c>
      <c r="J558" s="6">
        <f t="shared" si="102"/>
        <v>0</v>
      </c>
      <c r="K558" s="6">
        <f t="shared" si="102"/>
        <v>0</v>
      </c>
      <c r="L558" s="6">
        <f>L559+L560+L561+L562+L563+L564+L565+L566+L567+L568+L569</f>
        <v>4584.7</v>
      </c>
      <c r="M558" s="6">
        <f>M559+M560+M561+M562+M563+M564+M565+M566+M567+M568+M569</f>
        <v>0</v>
      </c>
      <c r="N558" s="30"/>
    </row>
    <row r="559" spans="1:14" s="29" customFormat="1" ht="18" customHeight="1" x14ac:dyDescent="0.2">
      <c r="A559" s="76"/>
      <c r="B559" s="76"/>
      <c r="C559" s="68"/>
      <c r="D559" s="68"/>
      <c r="E559" s="68"/>
      <c r="F559" s="68"/>
      <c r="G559" s="22" t="s">
        <v>0</v>
      </c>
      <c r="H559" s="6">
        <f t="shared" ref="H559:H581" si="103">I559+J559+K559+L559+M559</f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">
      <c r="A560" s="76"/>
      <c r="B560" s="76"/>
      <c r="C560" s="68"/>
      <c r="D560" s="68"/>
      <c r="E560" s="68"/>
      <c r="F560" s="68"/>
      <c r="G560" s="22" t="s">
        <v>5</v>
      </c>
      <c r="H560" s="6">
        <f t="shared" si="103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">
      <c r="A561" s="76"/>
      <c r="B561" s="76"/>
      <c r="C561" s="68"/>
      <c r="D561" s="68"/>
      <c r="E561" s="68"/>
      <c r="F561" s="68"/>
      <c r="G561" s="22" t="s">
        <v>1</v>
      </c>
      <c r="H561" s="6">
        <f t="shared" si="103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">
      <c r="A562" s="76"/>
      <c r="B562" s="76"/>
      <c r="C562" s="68"/>
      <c r="D562" s="68"/>
      <c r="E562" s="68"/>
      <c r="F562" s="68"/>
      <c r="G562" s="22" t="s">
        <v>2</v>
      </c>
      <c r="H562" s="6">
        <f t="shared" si="103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customHeight="1" x14ac:dyDescent="0.2">
      <c r="A563" s="76"/>
      <c r="B563" s="76"/>
      <c r="C563" s="68"/>
      <c r="D563" s="68"/>
      <c r="E563" s="68"/>
      <c r="F563" s="68"/>
      <c r="G563" s="22" t="s">
        <v>3</v>
      </c>
      <c r="H563" s="6">
        <f t="shared" si="103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">
      <c r="A564" s="76"/>
      <c r="B564" s="76"/>
      <c r="C564" s="68"/>
      <c r="D564" s="68"/>
      <c r="E564" s="68"/>
      <c r="F564" s="68"/>
      <c r="G564" s="22" t="s">
        <v>4</v>
      </c>
      <c r="H564" s="6">
        <f t="shared" si="103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">
      <c r="A565" s="76"/>
      <c r="B565" s="76"/>
      <c r="C565" s="68"/>
      <c r="D565" s="68"/>
      <c r="E565" s="68"/>
      <c r="F565" s="68"/>
      <c r="G565" s="22" t="s">
        <v>23</v>
      </c>
      <c r="H565" s="6">
        <f t="shared" si="103"/>
        <v>4584.7</v>
      </c>
      <c r="I565" s="8">
        <v>0</v>
      </c>
      <c r="J565" s="8">
        <v>0</v>
      </c>
      <c r="K565" s="8">
        <v>0</v>
      </c>
      <c r="L565" s="8">
        <v>4584.7</v>
      </c>
      <c r="M565" s="8">
        <v>0</v>
      </c>
      <c r="N565" s="30"/>
    </row>
    <row r="566" spans="1:14" s="29" customFormat="1" ht="18" customHeight="1" x14ac:dyDescent="0.2">
      <c r="A566" s="76"/>
      <c r="B566" s="76"/>
      <c r="C566" s="68"/>
      <c r="D566" s="68"/>
      <c r="E566" s="68"/>
      <c r="F566" s="68"/>
      <c r="G566" s="22" t="s">
        <v>31</v>
      </c>
      <c r="H566" s="6">
        <f t="shared" si="103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8" customHeight="1" x14ac:dyDescent="0.2">
      <c r="A567" s="76"/>
      <c r="B567" s="76"/>
      <c r="C567" s="68"/>
      <c r="D567" s="68"/>
      <c r="E567" s="68"/>
      <c r="F567" s="68"/>
      <c r="G567" s="22" t="s">
        <v>32</v>
      </c>
      <c r="H567" s="6">
        <f t="shared" si="103"/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30"/>
    </row>
    <row r="568" spans="1:14" s="29" customFormat="1" ht="18" customHeight="1" x14ac:dyDescent="0.2">
      <c r="A568" s="76"/>
      <c r="B568" s="76"/>
      <c r="C568" s="68"/>
      <c r="D568" s="68"/>
      <c r="E568" s="68"/>
      <c r="F568" s="68"/>
      <c r="G568" s="22" t="s">
        <v>33</v>
      </c>
      <c r="H568" s="6">
        <f t="shared" si="103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customHeight="1" x14ac:dyDescent="0.2">
      <c r="A569" s="77"/>
      <c r="B569" s="77"/>
      <c r="C569" s="70"/>
      <c r="D569" s="70"/>
      <c r="E569" s="70"/>
      <c r="F569" s="70"/>
      <c r="G569" s="22" t="s">
        <v>34</v>
      </c>
      <c r="H569" s="6">
        <f t="shared" si="103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10.25" hidden="1" x14ac:dyDescent="0.2">
      <c r="A570" s="75" t="s">
        <v>131</v>
      </c>
      <c r="B570" s="69" t="s">
        <v>111</v>
      </c>
      <c r="C570" s="69" t="s">
        <v>36</v>
      </c>
      <c r="D570" s="97">
        <v>1800</v>
      </c>
      <c r="E570" s="69" t="s">
        <v>30</v>
      </c>
      <c r="F570" s="69" t="s">
        <v>106</v>
      </c>
      <c r="G570" s="22" t="s">
        <v>72</v>
      </c>
      <c r="H570" s="6">
        <f>L570</f>
        <v>0</v>
      </c>
      <c r="I570" s="6">
        <f>I571+I572+I573+I574+I575+I576+I577+I578+I579+I580+I581</f>
        <v>0</v>
      </c>
      <c r="J570" s="6">
        <f t="shared" ref="J570:M570" si="104">J571+J572+J573+J574+J575+J576+J577+J578+J579+J580+J581</f>
        <v>0</v>
      </c>
      <c r="K570" s="6">
        <f>K571+K572+K573+K574+K575+K576+K577+K578+K579+K580+K581</f>
        <v>0</v>
      </c>
      <c r="L570" s="6">
        <f t="shared" si="104"/>
        <v>0</v>
      </c>
      <c r="M570" s="6">
        <f t="shared" si="104"/>
        <v>0</v>
      </c>
      <c r="N570" s="30"/>
    </row>
    <row r="571" spans="1:14" s="29" customFormat="1" ht="18" hidden="1" customHeight="1" x14ac:dyDescent="0.2">
      <c r="A571" s="76"/>
      <c r="B571" s="68"/>
      <c r="C571" s="68"/>
      <c r="D571" s="98"/>
      <c r="E571" s="68"/>
      <c r="F571" s="68"/>
      <c r="G571" s="22" t="s">
        <v>0</v>
      </c>
      <c r="H571" s="6">
        <f t="shared" si="103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">
      <c r="A572" s="76"/>
      <c r="B572" s="68"/>
      <c r="C572" s="68"/>
      <c r="D572" s="98"/>
      <c r="E572" s="68"/>
      <c r="F572" s="68"/>
      <c r="G572" s="22" t="s">
        <v>5</v>
      </c>
      <c r="H572" s="6">
        <f t="shared" si="103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">
      <c r="A573" s="76"/>
      <c r="B573" s="68"/>
      <c r="C573" s="68"/>
      <c r="D573" s="98"/>
      <c r="E573" s="68"/>
      <c r="F573" s="68"/>
      <c r="G573" s="22" t="s">
        <v>1</v>
      </c>
      <c r="H573" s="6">
        <f t="shared" si="103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">
      <c r="A574" s="76"/>
      <c r="B574" s="68"/>
      <c r="C574" s="68"/>
      <c r="D574" s="98"/>
      <c r="E574" s="68"/>
      <c r="F574" s="68"/>
      <c r="G574" s="22" t="s">
        <v>2</v>
      </c>
      <c r="H574" s="6">
        <f t="shared" si="103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30"/>
    </row>
    <row r="575" spans="1:14" s="29" customFormat="1" ht="18" hidden="1" customHeight="1" x14ac:dyDescent="0.2">
      <c r="A575" s="76"/>
      <c r="B575" s="68"/>
      <c r="C575" s="68"/>
      <c r="D575" s="98"/>
      <c r="E575" s="68"/>
      <c r="F575" s="68"/>
      <c r="G575" s="22" t="s">
        <v>3</v>
      </c>
      <c r="H575" s="6">
        <f t="shared" si="103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">
      <c r="A576" s="76"/>
      <c r="B576" s="68"/>
      <c r="C576" s="68"/>
      <c r="D576" s="98"/>
      <c r="E576" s="68"/>
      <c r="F576" s="68"/>
      <c r="G576" s="22" t="s">
        <v>4</v>
      </c>
      <c r="H576" s="6">
        <f t="shared" si="103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">
      <c r="A577" s="76"/>
      <c r="B577" s="68"/>
      <c r="C577" s="68"/>
      <c r="D577" s="98"/>
      <c r="E577" s="68"/>
      <c r="F577" s="68"/>
      <c r="G577" s="22" t="s">
        <v>23</v>
      </c>
      <c r="H577" s="6">
        <f>I577</f>
        <v>0</v>
      </c>
      <c r="I577" s="8">
        <f>1800-1800</f>
        <v>0</v>
      </c>
      <c r="J577" s="8">
        <v>0</v>
      </c>
      <c r="K577" s="8">
        <v>0</v>
      </c>
      <c r="L577" s="8">
        <f>1800-1800</f>
        <v>0</v>
      </c>
      <c r="M577" s="8">
        <v>0</v>
      </c>
      <c r="N577" s="30"/>
    </row>
    <row r="578" spans="1:14" s="29" customFormat="1" ht="18" hidden="1" customHeight="1" x14ac:dyDescent="0.2">
      <c r="A578" s="76"/>
      <c r="B578" s="68"/>
      <c r="C578" s="68"/>
      <c r="D578" s="98"/>
      <c r="E578" s="68"/>
      <c r="F578" s="68"/>
      <c r="G578" s="22" t="s">
        <v>31</v>
      </c>
      <c r="H578" s="6">
        <f t="shared" si="103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30"/>
    </row>
    <row r="579" spans="1:14" s="29" customFormat="1" ht="18" hidden="1" customHeight="1" x14ac:dyDescent="0.2">
      <c r="A579" s="76"/>
      <c r="B579" s="68"/>
      <c r="C579" s="68"/>
      <c r="D579" s="98"/>
      <c r="E579" s="68"/>
      <c r="F579" s="68"/>
      <c r="G579" s="22" t="s">
        <v>32</v>
      </c>
      <c r="H579" s="6">
        <f t="shared" si="103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30"/>
    </row>
    <row r="580" spans="1:14" s="29" customFormat="1" ht="18" hidden="1" customHeight="1" x14ac:dyDescent="0.2">
      <c r="A580" s="76"/>
      <c r="B580" s="68"/>
      <c r="C580" s="68"/>
      <c r="D580" s="98"/>
      <c r="E580" s="68"/>
      <c r="F580" s="68"/>
      <c r="G580" s="22" t="s">
        <v>33</v>
      </c>
      <c r="H580" s="6">
        <f t="shared" si="103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30"/>
    </row>
    <row r="581" spans="1:14" s="29" customFormat="1" ht="18" hidden="1" customHeight="1" x14ac:dyDescent="0.2">
      <c r="A581" s="77"/>
      <c r="B581" s="70"/>
      <c r="C581" s="70"/>
      <c r="D581" s="99"/>
      <c r="E581" s="70"/>
      <c r="F581" s="70"/>
      <c r="G581" s="22" t="s">
        <v>34</v>
      </c>
      <c r="H581" s="6">
        <f t="shared" si="103"/>
        <v>0</v>
      </c>
      <c r="I581" s="6">
        <v>0</v>
      </c>
      <c r="J581" s="6">
        <f t="shared" ref="J581" si="105">J582+J583+J584+J585+J586+J587+J588+J589+J590+J592+J594</f>
        <v>0</v>
      </c>
      <c r="K581" s="6">
        <v>0</v>
      </c>
      <c r="L581" s="8">
        <v>0</v>
      </c>
      <c r="M581" s="8">
        <v>0</v>
      </c>
      <c r="N581" s="30"/>
    </row>
    <row r="582" spans="1:14" s="29" customFormat="1" ht="97.9" customHeight="1" x14ac:dyDescent="0.2">
      <c r="A582" s="64" t="s">
        <v>97</v>
      </c>
      <c r="B582" s="64"/>
      <c r="C582" s="69"/>
      <c r="D582" s="100"/>
      <c r="E582" s="83"/>
      <c r="F582" s="83"/>
      <c r="G582" s="22" t="s">
        <v>63</v>
      </c>
      <c r="H582" s="6">
        <f t="shared" ref="H582:M582" si="106">H583+H584+H585+H586+H587+H588+H589+H590+H592+H594+H595</f>
        <v>71929.2</v>
      </c>
      <c r="I582" s="6">
        <f t="shared" si="106"/>
        <v>69600</v>
      </c>
      <c r="J582" s="6">
        <f t="shared" si="106"/>
        <v>0</v>
      </c>
      <c r="K582" s="6">
        <f t="shared" si="106"/>
        <v>67613.399999999994</v>
      </c>
      <c r="L582" s="6">
        <f t="shared" si="106"/>
        <v>4315.8</v>
      </c>
      <c r="M582" s="6">
        <f t="shared" si="106"/>
        <v>0</v>
      </c>
    </row>
    <row r="583" spans="1:14" s="29" customFormat="1" ht="15.75" x14ac:dyDescent="0.2">
      <c r="A583" s="64"/>
      <c r="B583" s="64"/>
      <c r="C583" s="68"/>
      <c r="D583" s="100"/>
      <c r="E583" s="83"/>
      <c r="F583" s="83"/>
      <c r="G583" s="22" t="s">
        <v>0</v>
      </c>
      <c r="H583" s="8">
        <f>I583+J583+K583+L583+M583</f>
        <v>0</v>
      </c>
      <c r="I583" s="8">
        <f t="shared" ref="I583:I590" si="107">I597+I621</f>
        <v>0</v>
      </c>
      <c r="J583" s="8">
        <f t="shared" ref="J583:M583" si="108">J597+J621</f>
        <v>0</v>
      </c>
      <c r="K583" s="8">
        <f t="shared" si="108"/>
        <v>0</v>
      </c>
      <c r="L583" s="8">
        <f t="shared" si="108"/>
        <v>0</v>
      </c>
      <c r="M583" s="8">
        <f t="shared" si="108"/>
        <v>0</v>
      </c>
    </row>
    <row r="584" spans="1:14" s="29" customFormat="1" ht="15.75" x14ac:dyDescent="0.2">
      <c r="A584" s="64"/>
      <c r="B584" s="64"/>
      <c r="C584" s="68"/>
      <c r="D584" s="100"/>
      <c r="E584" s="83"/>
      <c r="F584" s="83"/>
      <c r="G584" s="22" t="s">
        <v>5</v>
      </c>
      <c r="H584" s="8">
        <f>J584+K584+L584+M584</f>
        <v>0</v>
      </c>
      <c r="I584" s="8">
        <f t="shared" si="107"/>
        <v>0</v>
      </c>
      <c r="J584" s="8">
        <f t="shared" ref="J584:M590" si="109">J598+J622</f>
        <v>0</v>
      </c>
      <c r="K584" s="8">
        <f t="shared" si="109"/>
        <v>0</v>
      </c>
      <c r="L584" s="8">
        <f t="shared" si="109"/>
        <v>0</v>
      </c>
      <c r="M584" s="8">
        <f t="shared" si="109"/>
        <v>0</v>
      </c>
    </row>
    <row r="585" spans="1:14" s="29" customFormat="1" ht="15.75" x14ac:dyDescent="0.2">
      <c r="A585" s="64"/>
      <c r="B585" s="64"/>
      <c r="C585" s="68"/>
      <c r="D585" s="100"/>
      <c r="E585" s="83"/>
      <c r="F585" s="83"/>
      <c r="G585" s="22" t="s">
        <v>1</v>
      </c>
      <c r="H585" s="8">
        <f t="shared" ref="H585:H595" si="110">J585+K585+L585+M585</f>
        <v>0</v>
      </c>
      <c r="I585" s="8">
        <f t="shared" si="107"/>
        <v>0</v>
      </c>
      <c r="J585" s="8">
        <f t="shared" si="109"/>
        <v>0</v>
      </c>
      <c r="K585" s="8">
        <f t="shared" si="109"/>
        <v>0</v>
      </c>
      <c r="L585" s="8">
        <f t="shared" si="109"/>
        <v>0</v>
      </c>
      <c r="M585" s="8">
        <f t="shared" si="109"/>
        <v>0</v>
      </c>
    </row>
    <row r="586" spans="1:14" s="29" customFormat="1" ht="15.75" x14ac:dyDescent="0.2">
      <c r="A586" s="64"/>
      <c r="B586" s="64"/>
      <c r="C586" s="68"/>
      <c r="D586" s="100"/>
      <c r="E586" s="83"/>
      <c r="F586" s="83"/>
      <c r="G586" s="22" t="s">
        <v>2</v>
      </c>
      <c r="H586" s="8">
        <f t="shared" si="110"/>
        <v>0</v>
      </c>
      <c r="I586" s="8">
        <f t="shared" si="107"/>
        <v>0</v>
      </c>
      <c r="J586" s="8">
        <f t="shared" si="109"/>
        <v>0</v>
      </c>
      <c r="K586" s="8">
        <f t="shared" si="109"/>
        <v>0</v>
      </c>
      <c r="L586" s="8">
        <f t="shared" si="109"/>
        <v>0</v>
      </c>
      <c r="M586" s="8">
        <f t="shared" si="109"/>
        <v>0</v>
      </c>
    </row>
    <row r="587" spans="1:14" s="29" customFormat="1" ht="15.75" x14ac:dyDescent="0.2">
      <c r="A587" s="64"/>
      <c r="B587" s="64"/>
      <c r="C587" s="68"/>
      <c r="D587" s="100"/>
      <c r="E587" s="83"/>
      <c r="F587" s="83"/>
      <c r="G587" s="22" t="s">
        <v>3</v>
      </c>
      <c r="H587" s="8">
        <f t="shared" si="110"/>
        <v>0</v>
      </c>
      <c r="I587" s="8">
        <f t="shared" si="107"/>
        <v>0</v>
      </c>
      <c r="J587" s="8">
        <f t="shared" si="109"/>
        <v>0</v>
      </c>
      <c r="K587" s="8">
        <f t="shared" si="109"/>
        <v>0</v>
      </c>
      <c r="L587" s="8">
        <f t="shared" si="109"/>
        <v>0</v>
      </c>
      <c r="M587" s="8">
        <f t="shared" si="109"/>
        <v>0</v>
      </c>
    </row>
    <row r="588" spans="1:14" s="29" customFormat="1" ht="15.75" x14ac:dyDescent="0.2">
      <c r="A588" s="64"/>
      <c r="B588" s="64"/>
      <c r="C588" s="68"/>
      <c r="D588" s="100"/>
      <c r="E588" s="83"/>
      <c r="F588" s="83"/>
      <c r="G588" s="22" t="s">
        <v>4</v>
      </c>
      <c r="H588" s="8">
        <f t="shared" si="110"/>
        <v>0</v>
      </c>
      <c r="I588" s="8">
        <f t="shared" si="107"/>
        <v>0</v>
      </c>
      <c r="J588" s="8">
        <f t="shared" si="109"/>
        <v>0</v>
      </c>
      <c r="K588" s="8">
        <f t="shared" si="109"/>
        <v>0</v>
      </c>
      <c r="L588" s="8">
        <f t="shared" si="109"/>
        <v>0</v>
      </c>
      <c r="M588" s="8">
        <f t="shared" si="109"/>
        <v>0</v>
      </c>
    </row>
    <row r="589" spans="1:14" s="29" customFormat="1" ht="15.75" x14ac:dyDescent="0.2">
      <c r="A589" s="64"/>
      <c r="B589" s="64"/>
      <c r="C589" s="68"/>
      <c r="D589" s="100"/>
      <c r="E589" s="83"/>
      <c r="F589" s="83"/>
      <c r="G589" s="22" t="s">
        <v>23</v>
      </c>
      <c r="H589" s="8">
        <f t="shared" si="110"/>
        <v>25529.200000000001</v>
      </c>
      <c r="I589" s="8">
        <f t="shared" si="107"/>
        <v>23200</v>
      </c>
      <c r="J589" s="8">
        <f t="shared" si="109"/>
        <v>0</v>
      </c>
      <c r="K589" s="8">
        <f t="shared" si="109"/>
        <v>23997.4</v>
      </c>
      <c r="L589" s="8">
        <f t="shared" si="109"/>
        <v>1531.8</v>
      </c>
      <c r="M589" s="8">
        <f t="shared" si="109"/>
        <v>0</v>
      </c>
    </row>
    <row r="590" spans="1:14" s="29" customFormat="1" ht="15.75" x14ac:dyDescent="0.2">
      <c r="A590" s="64"/>
      <c r="B590" s="64"/>
      <c r="C590" s="68"/>
      <c r="D590" s="100"/>
      <c r="E590" s="83"/>
      <c r="F590" s="83"/>
      <c r="G590" s="22" t="s">
        <v>141</v>
      </c>
      <c r="H590" s="6">
        <f t="shared" si="110"/>
        <v>23200</v>
      </c>
      <c r="I590" s="6">
        <f t="shared" si="107"/>
        <v>23200</v>
      </c>
      <c r="J590" s="6">
        <f t="shared" si="109"/>
        <v>0</v>
      </c>
      <c r="K590" s="6">
        <f t="shared" si="109"/>
        <v>21808</v>
      </c>
      <c r="L590" s="6">
        <f t="shared" si="109"/>
        <v>1392</v>
      </c>
      <c r="M590" s="6">
        <f t="shared" si="109"/>
        <v>0</v>
      </c>
    </row>
    <row r="591" spans="1:14" s="29" customFormat="1" ht="45" x14ac:dyDescent="0.2">
      <c r="A591" s="64"/>
      <c r="B591" s="64"/>
      <c r="C591" s="68"/>
      <c r="D591" s="100"/>
      <c r="E591" s="83"/>
      <c r="F591" s="83"/>
      <c r="G591" s="9" t="s">
        <v>81</v>
      </c>
      <c r="H591" s="12">
        <f>I591</f>
        <v>23200</v>
      </c>
      <c r="I591" s="12">
        <f>K591+L591</f>
        <v>23200</v>
      </c>
      <c r="J591" s="12">
        <v>0</v>
      </c>
      <c r="K591" s="12">
        <f>K643</f>
        <v>21808</v>
      </c>
      <c r="L591" s="12">
        <f>L643</f>
        <v>1392</v>
      </c>
      <c r="M591" s="12">
        <v>0</v>
      </c>
    </row>
    <row r="592" spans="1:14" s="29" customFormat="1" ht="15.75" x14ac:dyDescent="0.2">
      <c r="A592" s="64"/>
      <c r="B592" s="64"/>
      <c r="C592" s="68"/>
      <c r="D592" s="100"/>
      <c r="E592" s="83"/>
      <c r="F592" s="83"/>
      <c r="G592" s="22" t="s">
        <v>182</v>
      </c>
      <c r="H592" s="6">
        <f t="shared" si="110"/>
        <v>23200</v>
      </c>
      <c r="I592" s="6">
        <f>I605+I630</f>
        <v>23200</v>
      </c>
      <c r="J592" s="6">
        <f>J605+J630</f>
        <v>0</v>
      </c>
      <c r="K592" s="6">
        <f>K605+K630</f>
        <v>21808</v>
      </c>
      <c r="L592" s="6">
        <f>L605+L630</f>
        <v>1392</v>
      </c>
      <c r="M592" s="6">
        <f>M605+M630</f>
        <v>0</v>
      </c>
    </row>
    <row r="593" spans="1:32" s="29" customFormat="1" ht="45" x14ac:dyDescent="0.2">
      <c r="A593" s="64"/>
      <c r="B593" s="64"/>
      <c r="C593" s="68"/>
      <c r="D593" s="100"/>
      <c r="E593" s="83"/>
      <c r="F593" s="83"/>
      <c r="G593" s="9" t="s">
        <v>81</v>
      </c>
      <c r="H593" s="12">
        <f>I593</f>
        <v>23200</v>
      </c>
      <c r="I593" s="12">
        <f>K593+L593</f>
        <v>23200</v>
      </c>
      <c r="J593" s="12">
        <v>0</v>
      </c>
      <c r="K593" s="12">
        <f>K645</f>
        <v>21808</v>
      </c>
      <c r="L593" s="12">
        <f>L645</f>
        <v>1392</v>
      </c>
      <c r="M593" s="12">
        <v>0</v>
      </c>
    </row>
    <row r="594" spans="1:32" s="29" customFormat="1" ht="15.75" x14ac:dyDescent="0.2">
      <c r="A594" s="64"/>
      <c r="B594" s="64"/>
      <c r="C594" s="68"/>
      <c r="D594" s="100"/>
      <c r="E594" s="83"/>
      <c r="F594" s="83"/>
      <c r="G594" s="22" t="s">
        <v>33</v>
      </c>
      <c r="H594" s="8">
        <f t="shared" si="110"/>
        <v>0</v>
      </c>
      <c r="I594" s="8">
        <f t="shared" ref="I594:M595" si="111">I606+I632</f>
        <v>0</v>
      </c>
      <c r="J594" s="8">
        <f t="shared" si="111"/>
        <v>0</v>
      </c>
      <c r="K594" s="8">
        <f t="shared" si="111"/>
        <v>0</v>
      </c>
      <c r="L594" s="8">
        <f t="shared" si="111"/>
        <v>0</v>
      </c>
      <c r="M594" s="8">
        <f t="shared" si="111"/>
        <v>0</v>
      </c>
    </row>
    <row r="595" spans="1:32" s="29" customFormat="1" ht="21.6" customHeight="1" x14ac:dyDescent="0.2">
      <c r="A595" s="64"/>
      <c r="B595" s="64"/>
      <c r="C595" s="70"/>
      <c r="D595" s="100"/>
      <c r="E595" s="83"/>
      <c r="F595" s="83"/>
      <c r="G595" s="22" t="s">
        <v>34</v>
      </c>
      <c r="H595" s="8">
        <f t="shared" si="110"/>
        <v>0</v>
      </c>
      <c r="I595" s="8">
        <f t="shared" si="111"/>
        <v>0</v>
      </c>
      <c r="J595" s="8">
        <f t="shared" si="111"/>
        <v>0</v>
      </c>
      <c r="K595" s="8">
        <f t="shared" si="111"/>
        <v>0</v>
      </c>
      <c r="L595" s="8">
        <f t="shared" si="111"/>
        <v>0</v>
      </c>
      <c r="M595" s="8">
        <f t="shared" si="111"/>
        <v>0</v>
      </c>
    </row>
    <row r="596" spans="1:32" s="29" customFormat="1" ht="110.25" hidden="1" x14ac:dyDescent="0.2">
      <c r="A596" s="64" t="s">
        <v>102</v>
      </c>
      <c r="B596" s="64"/>
      <c r="C596" s="69"/>
      <c r="D596" s="100"/>
      <c r="E596" s="83"/>
      <c r="F596" s="83"/>
      <c r="G596" s="22" t="s">
        <v>72</v>
      </c>
      <c r="H596" s="6">
        <f t="shared" ref="H596:M596" si="112">H597+H598+H599+H600+H601+H602+H603+H604+H605+H606+H607</f>
        <v>0</v>
      </c>
      <c r="I596" s="6">
        <f t="shared" si="112"/>
        <v>0</v>
      </c>
      <c r="J596" s="6">
        <f t="shared" si="112"/>
        <v>0</v>
      </c>
      <c r="K596" s="6">
        <f t="shared" si="112"/>
        <v>0</v>
      </c>
      <c r="L596" s="6">
        <f t="shared" si="112"/>
        <v>0</v>
      </c>
      <c r="M596" s="6">
        <f t="shared" si="112"/>
        <v>0</v>
      </c>
    </row>
    <row r="597" spans="1:32" s="29" customFormat="1" ht="15.75" hidden="1" x14ac:dyDescent="0.2">
      <c r="A597" s="64"/>
      <c r="B597" s="64"/>
      <c r="C597" s="68"/>
      <c r="D597" s="100"/>
      <c r="E597" s="83"/>
      <c r="F597" s="83"/>
      <c r="G597" s="22" t="s">
        <v>0</v>
      </c>
      <c r="H597" s="8">
        <f>J597+K597+L597+M597</f>
        <v>0</v>
      </c>
      <c r="I597" s="8">
        <f>I609</f>
        <v>0</v>
      </c>
      <c r="J597" s="8">
        <f>J609</f>
        <v>0</v>
      </c>
      <c r="K597" s="8">
        <f t="shared" ref="K597:AD597" si="113">K609</f>
        <v>0</v>
      </c>
      <c r="L597" s="8">
        <f t="shared" si="113"/>
        <v>0</v>
      </c>
      <c r="M597" s="8">
        <f t="shared" si="113"/>
        <v>0</v>
      </c>
      <c r="N597" s="8">
        <f t="shared" si="113"/>
        <v>0</v>
      </c>
      <c r="O597" s="8">
        <f t="shared" si="113"/>
        <v>0</v>
      </c>
      <c r="P597" s="8">
        <f t="shared" si="113"/>
        <v>0</v>
      </c>
      <c r="Q597" s="8">
        <f t="shared" si="113"/>
        <v>0</v>
      </c>
      <c r="R597" s="8">
        <f t="shared" si="113"/>
        <v>0</v>
      </c>
      <c r="S597" s="8">
        <f t="shared" si="113"/>
        <v>0</v>
      </c>
      <c r="T597" s="8">
        <f t="shared" si="113"/>
        <v>0</v>
      </c>
      <c r="U597" s="8">
        <f t="shared" si="113"/>
        <v>0</v>
      </c>
      <c r="V597" s="8">
        <f t="shared" si="113"/>
        <v>0</v>
      </c>
      <c r="W597" s="8">
        <f t="shared" si="113"/>
        <v>0</v>
      </c>
      <c r="X597" s="8">
        <f t="shared" si="113"/>
        <v>0</v>
      </c>
      <c r="Y597" s="8">
        <f t="shared" si="113"/>
        <v>0</v>
      </c>
      <c r="Z597" s="8">
        <f t="shared" si="113"/>
        <v>0</v>
      </c>
      <c r="AA597" s="8">
        <f t="shared" si="113"/>
        <v>0</v>
      </c>
      <c r="AB597" s="8">
        <f t="shared" si="113"/>
        <v>0</v>
      </c>
      <c r="AC597" s="8">
        <f t="shared" si="113"/>
        <v>0</v>
      </c>
      <c r="AD597" s="8">
        <f t="shared" si="113"/>
        <v>0</v>
      </c>
    </row>
    <row r="598" spans="1:32" ht="15.75" hidden="1" x14ac:dyDescent="0.2">
      <c r="A598" s="64"/>
      <c r="B598" s="64"/>
      <c r="C598" s="68"/>
      <c r="D598" s="100"/>
      <c r="E598" s="83"/>
      <c r="F598" s="83"/>
      <c r="G598" s="22" t="s">
        <v>5</v>
      </c>
      <c r="H598" s="8">
        <f>J598+K598+L598+M598</f>
        <v>0</v>
      </c>
      <c r="I598" s="8">
        <f t="shared" ref="I598:I607" si="114">I610</f>
        <v>0</v>
      </c>
      <c r="J598" s="8">
        <f t="shared" ref="J598:M607" si="115">J610</f>
        <v>0</v>
      </c>
      <c r="K598" s="8">
        <f t="shared" si="115"/>
        <v>0</v>
      </c>
      <c r="L598" s="8">
        <f t="shared" si="115"/>
        <v>0</v>
      </c>
      <c r="M598" s="8">
        <f t="shared" si="115"/>
        <v>0</v>
      </c>
    </row>
    <row r="599" spans="1:32" ht="15.75" hidden="1" x14ac:dyDescent="0.2">
      <c r="A599" s="64"/>
      <c r="B599" s="64"/>
      <c r="C599" s="68"/>
      <c r="D599" s="100"/>
      <c r="E599" s="83"/>
      <c r="F599" s="83"/>
      <c r="G599" s="22" t="s">
        <v>1</v>
      </c>
      <c r="H599" s="8">
        <f t="shared" ref="H599:H607" si="116">J599+K599+L599+M599</f>
        <v>0</v>
      </c>
      <c r="I599" s="8">
        <f t="shared" si="114"/>
        <v>0</v>
      </c>
      <c r="J599" s="8">
        <f t="shared" si="115"/>
        <v>0</v>
      </c>
      <c r="K599" s="8">
        <f t="shared" si="115"/>
        <v>0</v>
      </c>
      <c r="L599" s="8">
        <f t="shared" si="115"/>
        <v>0</v>
      </c>
      <c r="M599" s="8">
        <f t="shared" si="115"/>
        <v>0</v>
      </c>
    </row>
    <row r="600" spans="1:32" ht="15.75" hidden="1" x14ac:dyDescent="0.2">
      <c r="A600" s="64"/>
      <c r="B600" s="64"/>
      <c r="C600" s="68"/>
      <c r="D600" s="100"/>
      <c r="E600" s="83"/>
      <c r="F600" s="83"/>
      <c r="G600" s="22" t="s">
        <v>2</v>
      </c>
      <c r="H600" s="8">
        <f t="shared" si="116"/>
        <v>0</v>
      </c>
      <c r="I600" s="8">
        <f t="shared" si="114"/>
        <v>0</v>
      </c>
      <c r="J600" s="8">
        <f t="shared" si="115"/>
        <v>0</v>
      </c>
      <c r="K600" s="8">
        <f t="shared" si="115"/>
        <v>0</v>
      </c>
      <c r="L600" s="8">
        <f t="shared" si="115"/>
        <v>0</v>
      </c>
      <c r="M600" s="8">
        <f t="shared" si="115"/>
        <v>0</v>
      </c>
    </row>
    <row r="601" spans="1:32" ht="15.75" hidden="1" x14ac:dyDescent="0.2">
      <c r="A601" s="64"/>
      <c r="B601" s="64"/>
      <c r="C601" s="68"/>
      <c r="D601" s="100"/>
      <c r="E601" s="83"/>
      <c r="F601" s="83"/>
      <c r="G601" s="22" t="s">
        <v>3</v>
      </c>
      <c r="H601" s="8">
        <f t="shared" si="116"/>
        <v>0</v>
      </c>
      <c r="I601" s="8">
        <f t="shared" si="114"/>
        <v>0</v>
      </c>
      <c r="J601" s="8">
        <f t="shared" si="115"/>
        <v>0</v>
      </c>
      <c r="K601" s="8">
        <f t="shared" si="115"/>
        <v>0</v>
      </c>
      <c r="L601" s="8">
        <f t="shared" si="115"/>
        <v>0</v>
      </c>
      <c r="M601" s="8">
        <f t="shared" si="115"/>
        <v>0</v>
      </c>
    </row>
    <row r="602" spans="1:32" ht="15.75" hidden="1" x14ac:dyDescent="0.2">
      <c r="A602" s="64"/>
      <c r="B602" s="64"/>
      <c r="C602" s="68"/>
      <c r="D602" s="100"/>
      <c r="E602" s="83"/>
      <c r="F602" s="83"/>
      <c r="G602" s="22" t="s">
        <v>4</v>
      </c>
      <c r="H602" s="8">
        <f t="shared" si="116"/>
        <v>0</v>
      </c>
      <c r="I602" s="8">
        <f t="shared" si="114"/>
        <v>0</v>
      </c>
      <c r="J602" s="8">
        <f t="shared" si="115"/>
        <v>0</v>
      </c>
      <c r="K602" s="8">
        <f t="shared" si="115"/>
        <v>0</v>
      </c>
      <c r="L602" s="8">
        <f t="shared" si="115"/>
        <v>0</v>
      </c>
      <c r="M602" s="8">
        <f t="shared" si="115"/>
        <v>0</v>
      </c>
    </row>
    <row r="603" spans="1:32" s="41" customFormat="1" ht="15.75" hidden="1" x14ac:dyDescent="0.2">
      <c r="A603" s="64"/>
      <c r="B603" s="64"/>
      <c r="C603" s="68"/>
      <c r="D603" s="100"/>
      <c r="E603" s="83"/>
      <c r="F603" s="83"/>
      <c r="G603" s="22" t="s">
        <v>23</v>
      </c>
      <c r="H603" s="8">
        <f>J603+K603+L603+M603</f>
        <v>0</v>
      </c>
      <c r="I603" s="8">
        <f t="shared" si="114"/>
        <v>0</v>
      </c>
      <c r="J603" s="8">
        <f t="shared" si="115"/>
        <v>0</v>
      </c>
      <c r="K603" s="8">
        <f t="shared" si="115"/>
        <v>0</v>
      </c>
      <c r="L603" s="8">
        <f t="shared" si="115"/>
        <v>0</v>
      </c>
      <c r="M603" s="8">
        <f t="shared" si="115"/>
        <v>0</v>
      </c>
      <c r="AE603" s="2"/>
      <c r="AF603" s="2"/>
    </row>
    <row r="604" spans="1:32" ht="15.75" hidden="1" x14ac:dyDescent="0.2">
      <c r="A604" s="64"/>
      <c r="B604" s="64"/>
      <c r="C604" s="68"/>
      <c r="D604" s="100"/>
      <c r="E604" s="83"/>
      <c r="F604" s="83"/>
      <c r="G604" s="22" t="s">
        <v>31</v>
      </c>
      <c r="H604" s="8">
        <f t="shared" si="116"/>
        <v>0</v>
      </c>
      <c r="I604" s="8">
        <f t="shared" si="114"/>
        <v>0</v>
      </c>
      <c r="J604" s="8">
        <f t="shared" si="115"/>
        <v>0</v>
      </c>
      <c r="K604" s="8">
        <f t="shared" si="115"/>
        <v>0</v>
      </c>
      <c r="L604" s="8">
        <f t="shared" si="115"/>
        <v>0</v>
      </c>
      <c r="M604" s="8">
        <f t="shared" si="115"/>
        <v>0</v>
      </c>
    </row>
    <row r="605" spans="1:32" ht="15.75" hidden="1" x14ac:dyDescent="0.2">
      <c r="A605" s="64"/>
      <c r="B605" s="64"/>
      <c r="C605" s="68"/>
      <c r="D605" s="100"/>
      <c r="E605" s="83"/>
      <c r="F605" s="83"/>
      <c r="G605" s="22" t="s">
        <v>32</v>
      </c>
      <c r="H605" s="8">
        <f t="shared" si="116"/>
        <v>0</v>
      </c>
      <c r="I605" s="8">
        <f t="shared" si="114"/>
        <v>0</v>
      </c>
      <c r="J605" s="8">
        <f t="shared" si="115"/>
        <v>0</v>
      </c>
      <c r="K605" s="8">
        <f t="shared" si="115"/>
        <v>0</v>
      </c>
      <c r="L605" s="8">
        <f t="shared" si="115"/>
        <v>0</v>
      </c>
      <c r="M605" s="8">
        <f t="shared" si="115"/>
        <v>0</v>
      </c>
    </row>
    <row r="606" spans="1:32" ht="15.75" hidden="1" x14ac:dyDescent="0.2">
      <c r="A606" s="64"/>
      <c r="B606" s="64"/>
      <c r="C606" s="68"/>
      <c r="D606" s="100"/>
      <c r="E606" s="83"/>
      <c r="F606" s="83"/>
      <c r="G606" s="22" t="s">
        <v>33</v>
      </c>
      <c r="H606" s="8">
        <f t="shared" si="116"/>
        <v>0</v>
      </c>
      <c r="I606" s="8">
        <f t="shared" si="114"/>
        <v>0</v>
      </c>
      <c r="J606" s="8">
        <f t="shared" si="115"/>
        <v>0</v>
      </c>
      <c r="K606" s="8">
        <f t="shared" si="115"/>
        <v>0</v>
      </c>
      <c r="L606" s="8">
        <f t="shared" si="115"/>
        <v>0</v>
      </c>
      <c r="M606" s="8">
        <f t="shared" si="115"/>
        <v>0</v>
      </c>
    </row>
    <row r="607" spans="1:32" ht="19.899999999999999" hidden="1" customHeight="1" x14ac:dyDescent="0.2">
      <c r="A607" s="64"/>
      <c r="B607" s="64"/>
      <c r="C607" s="70"/>
      <c r="D607" s="100"/>
      <c r="E607" s="83"/>
      <c r="F607" s="83"/>
      <c r="G607" s="22" t="s">
        <v>34</v>
      </c>
      <c r="H607" s="8">
        <f t="shared" si="116"/>
        <v>0</v>
      </c>
      <c r="I607" s="8">
        <f t="shared" si="114"/>
        <v>0</v>
      </c>
      <c r="J607" s="8">
        <f t="shared" si="115"/>
        <v>0</v>
      </c>
      <c r="K607" s="8">
        <f t="shared" si="115"/>
        <v>0</v>
      </c>
      <c r="L607" s="8">
        <f t="shared" si="115"/>
        <v>0</v>
      </c>
      <c r="M607" s="8">
        <f t="shared" si="115"/>
        <v>0</v>
      </c>
      <c r="N607" s="15"/>
    </row>
    <row r="608" spans="1:32" ht="102" hidden="1" customHeight="1" x14ac:dyDescent="0.2">
      <c r="A608" s="64" t="s">
        <v>110</v>
      </c>
      <c r="B608" s="64" t="s">
        <v>12</v>
      </c>
      <c r="C608" s="64" t="s">
        <v>115</v>
      </c>
      <c r="D608" s="64" t="s">
        <v>69</v>
      </c>
      <c r="E608" s="64" t="s">
        <v>30</v>
      </c>
      <c r="F608" s="83" t="s">
        <v>155</v>
      </c>
      <c r="G608" s="22" t="s">
        <v>73</v>
      </c>
      <c r="H608" s="6">
        <f t="shared" ref="H608:M608" si="117">H609+H610+H611+H612+H613+H614+H615+H616+H617+H618+H619</f>
        <v>0</v>
      </c>
      <c r="I608" s="6">
        <f t="shared" si="117"/>
        <v>0</v>
      </c>
      <c r="J608" s="6">
        <f t="shared" si="117"/>
        <v>0</v>
      </c>
      <c r="K608" s="6">
        <f t="shared" si="117"/>
        <v>0</v>
      </c>
      <c r="L608" s="6">
        <f t="shared" si="117"/>
        <v>0</v>
      </c>
      <c r="M608" s="6">
        <f t="shared" si="117"/>
        <v>0</v>
      </c>
      <c r="N608" s="42"/>
    </row>
    <row r="609" spans="1:14" ht="19.899999999999999" hidden="1" customHeight="1" x14ac:dyDescent="0.2">
      <c r="A609" s="64"/>
      <c r="B609" s="64"/>
      <c r="C609" s="64"/>
      <c r="D609" s="64"/>
      <c r="E609" s="64"/>
      <c r="F609" s="83"/>
      <c r="G609" s="22" t="s">
        <v>0</v>
      </c>
      <c r="H609" s="8">
        <f>J609+K609+L609+M609</f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42"/>
    </row>
    <row r="610" spans="1:14" ht="19.899999999999999" hidden="1" customHeight="1" x14ac:dyDescent="0.2">
      <c r="A610" s="64"/>
      <c r="B610" s="64"/>
      <c r="C610" s="64"/>
      <c r="D610" s="64"/>
      <c r="E610" s="64"/>
      <c r="F610" s="83"/>
      <c r="G610" s="22" t="s">
        <v>5</v>
      </c>
      <c r="H610" s="8">
        <f t="shared" ref="H610:H619" si="118">J610+K610+L610+M610</f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42"/>
    </row>
    <row r="611" spans="1:14" ht="19.899999999999999" hidden="1" customHeight="1" x14ac:dyDescent="0.2">
      <c r="A611" s="64"/>
      <c r="B611" s="64"/>
      <c r="C611" s="64"/>
      <c r="D611" s="64"/>
      <c r="E611" s="64"/>
      <c r="F611" s="83"/>
      <c r="G611" s="22" t="s">
        <v>1</v>
      </c>
      <c r="H611" s="8">
        <f t="shared" si="118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899999999999999" hidden="1" customHeight="1" x14ac:dyDescent="0.25">
      <c r="A612" s="64"/>
      <c r="B612" s="64"/>
      <c r="C612" s="64"/>
      <c r="D612" s="64"/>
      <c r="E612" s="64"/>
      <c r="F612" s="83"/>
      <c r="G612" s="22" t="s">
        <v>2</v>
      </c>
      <c r="H612" s="8">
        <f t="shared" si="118"/>
        <v>0</v>
      </c>
      <c r="I612" s="8">
        <v>0</v>
      </c>
      <c r="J612" s="8">
        <v>0</v>
      </c>
      <c r="K612" s="26">
        <v>0</v>
      </c>
      <c r="L612" s="26">
        <v>0</v>
      </c>
      <c r="M612" s="8">
        <v>0</v>
      </c>
      <c r="N612" s="42"/>
    </row>
    <row r="613" spans="1:14" ht="19.899999999999999" hidden="1" customHeight="1" x14ac:dyDescent="0.25">
      <c r="A613" s="64"/>
      <c r="B613" s="64"/>
      <c r="C613" s="64"/>
      <c r="D613" s="64"/>
      <c r="E613" s="64"/>
      <c r="F613" s="83"/>
      <c r="G613" s="22" t="s">
        <v>3</v>
      </c>
      <c r="H613" s="8">
        <f t="shared" si="118"/>
        <v>0</v>
      </c>
      <c r="I613" s="43">
        <v>0</v>
      </c>
      <c r="J613" s="8">
        <v>0</v>
      </c>
      <c r="K613" s="43">
        <v>0</v>
      </c>
      <c r="L613" s="26">
        <v>0</v>
      </c>
      <c r="M613" s="8">
        <v>0</v>
      </c>
      <c r="N613" s="42"/>
    </row>
    <row r="614" spans="1:14" ht="19.899999999999999" hidden="1" customHeight="1" x14ac:dyDescent="0.2">
      <c r="A614" s="64"/>
      <c r="B614" s="64"/>
      <c r="C614" s="64"/>
      <c r="D614" s="64"/>
      <c r="E614" s="64"/>
      <c r="F614" s="83"/>
      <c r="G614" s="22" t="s">
        <v>4</v>
      </c>
      <c r="H614" s="8">
        <f t="shared" si="118"/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42"/>
    </row>
    <row r="615" spans="1:14" ht="19.899999999999999" hidden="1" customHeight="1" x14ac:dyDescent="0.2">
      <c r="A615" s="64"/>
      <c r="B615" s="64"/>
      <c r="C615" s="64"/>
      <c r="D615" s="64"/>
      <c r="E615" s="64"/>
      <c r="F615" s="83"/>
      <c r="G615" s="22" t="s">
        <v>23</v>
      </c>
      <c r="H615" s="8">
        <f t="shared" ref="H615" si="119">J615+K615+L615+M615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899999999999999" hidden="1" customHeight="1" x14ac:dyDescent="0.2">
      <c r="A616" s="64"/>
      <c r="B616" s="64"/>
      <c r="C616" s="64"/>
      <c r="D616" s="64"/>
      <c r="E616" s="64"/>
      <c r="F616" s="83"/>
      <c r="G616" s="22" t="s">
        <v>31</v>
      </c>
      <c r="H616" s="8">
        <f t="shared" si="118"/>
        <v>0</v>
      </c>
      <c r="I616" s="8">
        <v>0</v>
      </c>
      <c r="J616" s="8">
        <v>0</v>
      </c>
      <c r="K616" s="8">
        <v>0</v>
      </c>
      <c r="L616" s="8">
        <f>98.2-11-2.5-57.4-27.3</f>
        <v>0</v>
      </c>
      <c r="M616" s="8">
        <v>0</v>
      </c>
      <c r="N616" s="42"/>
    </row>
    <row r="617" spans="1:14" ht="19.899999999999999" hidden="1" customHeight="1" x14ac:dyDescent="0.2">
      <c r="A617" s="64"/>
      <c r="B617" s="64"/>
      <c r="C617" s="64"/>
      <c r="D617" s="64"/>
      <c r="E617" s="64"/>
      <c r="F617" s="83"/>
      <c r="G617" s="22" t="s">
        <v>32</v>
      </c>
      <c r="H617" s="8">
        <f t="shared" si="118"/>
        <v>0</v>
      </c>
      <c r="I617" s="8">
        <v>0</v>
      </c>
      <c r="J617" s="8">
        <v>0</v>
      </c>
      <c r="K617" s="8">
        <v>0</v>
      </c>
      <c r="L617" s="8">
        <f>416.2-416.2</f>
        <v>0</v>
      </c>
      <c r="M617" s="8">
        <v>0</v>
      </c>
      <c r="N617" s="42"/>
    </row>
    <row r="618" spans="1:14" ht="19.899999999999999" hidden="1" customHeight="1" x14ac:dyDescent="0.2">
      <c r="A618" s="64"/>
      <c r="B618" s="64"/>
      <c r="C618" s="64"/>
      <c r="D618" s="64"/>
      <c r="E618" s="64"/>
      <c r="F618" s="83"/>
      <c r="G618" s="22" t="s">
        <v>33</v>
      </c>
      <c r="H618" s="8">
        <f t="shared" si="118"/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42"/>
    </row>
    <row r="619" spans="1:14" ht="19.899999999999999" hidden="1" customHeight="1" x14ac:dyDescent="0.2">
      <c r="A619" s="64"/>
      <c r="B619" s="64"/>
      <c r="C619" s="64"/>
      <c r="D619" s="64"/>
      <c r="E619" s="64"/>
      <c r="F619" s="83"/>
      <c r="G619" s="22" t="s">
        <v>34</v>
      </c>
      <c r="H619" s="8">
        <f t="shared" si="118"/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42"/>
    </row>
    <row r="620" spans="1:14" ht="110.25" x14ac:dyDescent="0.2">
      <c r="A620" s="64" t="s">
        <v>174</v>
      </c>
      <c r="B620" s="64"/>
      <c r="C620" s="64"/>
      <c r="D620" s="95"/>
      <c r="E620" s="64"/>
      <c r="F620" s="83"/>
      <c r="G620" s="22" t="s">
        <v>73</v>
      </c>
      <c r="H620" s="6">
        <f t="shared" ref="H620:M620" si="120">H621+H622+H623+H624+H625+H626+H627+H628+H630+H632+H633</f>
        <v>71929.2</v>
      </c>
      <c r="I620" s="6">
        <f t="shared" si="120"/>
        <v>69600</v>
      </c>
      <c r="J620" s="6">
        <f t="shared" si="120"/>
        <v>0</v>
      </c>
      <c r="K620" s="6">
        <f t="shared" si="120"/>
        <v>67613.399999999994</v>
      </c>
      <c r="L620" s="6">
        <f t="shared" si="120"/>
        <v>4315.8</v>
      </c>
      <c r="M620" s="6">
        <f t="shared" si="120"/>
        <v>0</v>
      </c>
    </row>
    <row r="621" spans="1:14" ht="15.75" x14ac:dyDescent="0.2">
      <c r="A621" s="64"/>
      <c r="B621" s="64"/>
      <c r="C621" s="64"/>
      <c r="D621" s="95"/>
      <c r="E621" s="64"/>
      <c r="F621" s="83"/>
      <c r="G621" s="22" t="s">
        <v>0</v>
      </c>
      <c r="H621" s="8">
        <f>J621+K621+L621+M621</f>
        <v>0</v>
      </c>
      <c r="I621" s="8">
        <f>I635</f>
        <v>0</v>
      </c>
      <c r="J621" s="8">
        <f t="shared" ref="J621:M621" si="121">J635</f>
        <v>0</v>
      </c>
      <c r="K621" s="8">
        <f t="shared" si="121"/>
        <v>0</v>
      </c>
      <c r="L621" s="8">
        <f t="shared" si="121"/>
        <v>0</v>
      </c>
      <c r="M621" s="8">
        <f t="shared" si="121"/>
        <v>0</v>
      </c>
    </row>
    <row r="622" spans="1:14" ht="25.5" customHeight="1" x14ac:dyDescent="0.2">
      <c r="A622" s="64"/>
      <c r="B622" s="64"/>
      <c r="C622" s="64"/>
      <c r="D622" s="95"/>
      <c r="E622" s="64"/>
      <c r="F622" s="83"/>
      <c r="G622" s="22" t="s">
        <v>5</v>
      </c>
      <c r="H622" s="8">
        <f t="shared" ref="H622:H633" si="122">J622+K622+L622+M622</f>
        <v>0</v>
      </c>
      <c r="I622" s="8">
        <f t="shared" ref="I622:M628" si="123">I636</f>
        <v>0</v>
      </c>
      <c r="J622" s="8">
        <f t="shared" si="123"/>
        <v>0</v>
      </c>
      <c r="K622" s="8">
        <f t="shared" si="123"/>
        <v>0</v>
      </c>
      <c r="L622" s="8">
        <f t="shared" si="123"/>
        <v>0</v>
      </c>
      <c r="M622" s="8">
        <f t="shared" si="123"/>
        <v>0</v>
      </c>
    </row>
    <row r="623" spans="1:14" ht="15.75" x14ac:dyDescent="0.2">
      <c r="A623" s="64"/>
      <c r="B623" s="64"/>
      <c r="C623" s="64"/>
      <c r="D623" s="95"/>
      <c r="E623" s="64"/>
      <c r="F623" s="83"/>
      <c r="G623" s="22" t="s">
        <v>1</v>
      </c>
      <c r="H623" s="8">
        <f t="shared" si="122"/>
        <v>0</v>
      </c>
      <c r="I623" s="8">
        <f t="shared" si="123"/>
        <v>0</v>
      </c>
      <c r="J623" s="8">
        <f t="shared" si="123"/>
        <v>0</v>
      </c>
      <c r="K623" s="8">
        <f t="shared" si="123"/>
        <v>0</v>
      </c>
      <c r="L623" s="8">
        <f t="shared" si="123"/>
        <v>0</v>
      </c>
      <c r="M623" s="8">
        <f t="shared" si="123"/>
        <v>0</v>
      </c>
    </row>
    <row r="624" spans="1:14" ht="15.75" x14ac:dyDescent="0.2">
      <c r="A624" s="64"/>
      <c r="B624" s="64"/>
      <c r="C624" s="64"/>
      <c r="D624" s="95"/>
      <c r="E624" s="64"/>
      <c r="F624" s="83"/>
      <c r="G624" s="22" t="s">
        <v>2</v>
      </c>
      <c r="H624" s="8">
        <f t="shared" si="122"/>
        <v>0</v>
      </c>
      <c r="I624" s="8">
        <f t="shared" si="123"/>
        <v>0</v>
      </c>
      <c r="J624" s="8">
        <f t="shared" si="123"/>
        <v>0</v>
      </c>
      <c r="K624" s="8">
        <f t="shared" si="123"/>
        <v>0</v>
      </c>
      <c r="L624" s="8">
        <f t="shared" si="123"/>
        <v>0</v>
      </c>
      <c r="M624" s="8">
        <f t="shared" si="123"/>
        <v>0</v>
      </c>
    </row>
    <row r="625" spans="1:13" ht="15.75" x14ac:dyDescent="0.2">
      <c r="A625" s="64"/>
      <c r="B625" s="64"/>
      <c r="C625" s="64"/>
      <c r="D625" s="95"/>
      <c r="E625" s="64"/>
      <c r="F625" s="83"/>
      <c r="G625" s="22" t="s">
        <v>3</v>
      </c>
      <c r="H625" s="8">
        <f t="shared" si="122"/>
        <v>0</v>
      </c>
      <c r="I625" s="8">
        <f t="shared" si="123"/>
        <v>0</v>
      </c>
      <c r="J625" s="8">
        <f t="shared" si="123"/>
        <v>0</v>
      </c>
      <c r="K625" s="8">
        <f t="shared" si="123"/>
        <v>0</v>
      </c>
      <c r="L625" s="8">
        <f t="shared" si="123"/>
        <v>0</v>
      </c>
      <c r="M625" s="8">
        <f t="shared" si="123"/>
        <v>0</v>
      </c>
    </row>
    <row r="626" spans="1:13" ht="15.75" x14ac:dyDescent="0.2">
      <c r="A626" s="64"/>
      <c r="B626" s="64"/>
      <c r="C626" s="64"/>
      <c r="D626" s="95"/>
      <c r="E626" s="64"/>
      <c r="F626" s="83"/>
      <c r="G626" s="22" t="s">
        <v>4</v>
      </c>
      <c r="H626" s="8">
        <f t="shared" si="122"/>
        <v>0</v>
      </c>
      <c r="I626" s="8">
        <f t="shared" si="123"/>
        <v>0</v>
      </c>
      <c r="J626" s="8">
        <f t="shared" si="123"/>
        <v>0</v>
      </c>
      <c r="K626" s="8">
        <f t="shared" si="123"/>
        <v>0</v>
      </c>
      <c r="L626" s="8">
        <f t="shared" si="123"/>
        <v>0</v>
      </c>
      <c r="M626" s="8">
        <f t="shared" si="123"/>
        <v>0</v>
      </c>
    </row>
    <row r="627" spans="1:13" ht="15.75" x14ac:dyDescent="0.2">
      <c r="A627" s="64"/>
      <c r="B627" s="64"/>
      <c r="C627" s="64"/>
      <c r="D627" s="95"/>
      <c r="E627" s="64"/>
      <c r="F627" s="83"/>
      <c r="G627" s="22" t="s">
        <v>23</v>
      </c>
      <c r="H627" s="8">
        <f>K627+L627</f>
        <v>25529.200000000001</v>
      </c>
      <c r="I627" s="8">
        <f t="shared" si="123"/>
        <v>23200</v>
      </c>
      <c r="J627" s="8">
        <f t="shared" si="123"/>
        <v>0</v>
      </c>
      <c r="K627" s="8">
        <f t="shared" si="123"/>
        <v>23997.4</v>
      </c>
      <c r="L627" s="8">
        <f t="shared" si="123"/>
        <v>1531.8</v>
      </c>
      <c r="M627" s="8">
        <f t="shared" si="123"/>
        <v>0</v>
      </c>
    </row>
    <row r="628" spans="1:13" ht="35.25" customHeight="1" x14ac:dyDescent="0.2">
      <c r="A628" s="64"/>
      <c r="B628" s="64"/>
      <c r="C628" s="64"/>
      <c r="D628" s="95"/>
      <c r="E628" s="64"/>
      <c r="F628" s="83"/>
      <c r="G628" s="22" t="s">
        <v>141</v>
      </c>
      <c r="H628" s="8">
        <f>H642</f>
        <v>23200</v>
      </c>
      <c r="I628" s="8">
        <f t="shared" si="123"/>
        <v>23200</v>
      </c>
      <c r="J628" s="8">
        <f t="shared" si="123"/>
        <v>0</v>
      </c>
      <c r="K628" s="8">
        <f>K642</f>
        <v>21808</v>
      </c>
      <c r="L628" s="8">
        <f>L642</f>
        <v>1392</v>
      </c>
      <c r="M628" s="8">
        <f t="shared" si="123"/>
        <v>0</v>
      </c>
    </row>
    <row r="629" spans="1:13" ht="45" x14ac:dyDescent="0.2">
      <c r="A629" s="64"/>
      <c r="B629" s="64"/>
      <c r="C629" s="64"/>
      <c r="D629" s="95"/>
      <c r="E629" s="64"/>
      <c r="F629" s="83"/>
      <c r="G629" s="9" t="s">
        <v>81</v>
      </c>
      <c r="H629" s="45">
        <f t="shared" ref="H629:I629" si="124">H628</f>
        <v>23200</v>
      </c>
      <c r="I629" s="45">
        <f t="shared" si="124"/>
        <v>23200</v>
      </c>
      <c r="J629" s="45">
        <f>J628</f>
        <v>0</v>
      </c>
      <c r="K629" s="45">
        <f>K628</f>
        <v>21808</v>
      </c>
      <c r="L629" s="45">
        <f>L628</f>
        <v>1392</v>
      </c>
      <c r="M629" s="45">
        <f>M628</f>
        <v>0</v>
      </c>
    </row>
    <row r="630" spans="1:13" ht="36" customHeight="1" x14ac:dyDescent="0.2">
      <c r="A630" s="64"/>
      <c r="B630" s="64"/>
      <c r="C630" s="64"/>
      <c r="D630" s="95"/>
      <c r="E630" s="64"/>
      <c r="F630" s="83"/>
      <c r="G630" s="22" t="s">
        <v>182</v>
      </c>
      <c r="H630" s="8">
        <f t="shared" si="122"/>
        <v>23200</v>
      </c>
      <c r="I630" s="8">
        <f t="shared" ref="I630:M630" si="125">I644</f>
        <v>23200</v>
      </c>
      <c r="J630" s="8">
        <f t="shared" si="125"/>
        <v>0</v>
      </c>
      <c r="K630" s="8">
        <f t="shared" si="125"/>
        <v>21808</v>
      </c>
      <c r="L630" s="8">
        <f t="shared" si="125"/>
        <v>1392</v>
      </c>
      <c r="M630" s="8">
        <f t="shared" si="125"/>
        <v>0</v>
      </c>
    </row>
    <row r="631" spans="1:13" ht="45" x14ac:dyDescent="0.2">
      <c r="A631" s="64"/>
      <c r="B631" s="64"/>
      <c r="C631" s="64"/>
      <c r="D631" s="95"/>
      <c r="E631" s="64"/>
      <c r="F631" s="83"/>
      <c r="G631" s="9" t="s">
        <v>81</v>
      </c>
      <c r="H631" s="45">
        <f t="shared" ref="H631:J631" si="126">H630</f>
        <v>23200</v>
      </c>
      <c r="I631" s="45">
        <f t="shared" si="126"/>
        <v>23200</v>
      </c>
      <c r="J631" s="45">
        <f t="shared" si="126"/>
        <v>0</v>
      </c>
      <c r="K631" s="45">
        <f>K630</f>
        <v>21808</v>
      </c>
      <c r="L631" s="45">
        <f>L630</f>
        <v>1392</v>
      </c>
      <c r="M631" s="45">
        <f>M630</f>
        <v>0</v>
      </c>
    </row>
    <row r="632" spans="1:13" ht="15.75" x14ac:dyDescent="0.2">
      <c r="A632" s="64"/>
      <c r="B632" s="64"/>
      <c r="C632" s="64"/>
      <c r="D632" s="95"/>
      <c r="E632" s="64"/>
      <c r="F632" s="83"/>
      <c r="G632" s="22" t="s">
        <v>33</v>
      </c>
      <c r="H632" s="8">
        <f t="shared" si="122"/>
        <v>0</v>
      </c>
      <c r="I632" s="8">
        <f t="shared" ref="I632:M633" si="127">I646</f>
        <v>0</v>
      </c>
      <c r="J632" s="8">
        <f t="shared" si="127"/>
        <v>0</v>
      </c>
      <c r="K632" s="8">
        <f t="shared" si="127"/>
        <v>0</v>
      </c>
      <c r="L632" s="8">
        <f t="shared" si="127"/>
        <v>0</v>
      </c>
      <c r="M632" s="8">
        <f t="shared" si="127"/>
        <v>0</v>
      </c>
    </row>
    <row r="633" spans="1:13" ht="18.600000000000001" customHeight="1" x14ac:dyDescent="0.2">
      <c r="A633" s="64"/>
      <c r="B633" s="64"/>
      <c r="C633" s="64"/>
      <c r="D633" s="95"/>
      <c r="E633" s="64"/>
      <c r="F633" s="83"/>
      <c r="G633" s="22" t="s">
        <v>34</v>
      </c>
      <c r="H633" s="8">
        <f t="shared" si="122"/>
        <v>0</v>
      </c>
      <c r="I633" s="8">
        <f t="shared" si="127"/>
        <v>0</v>
      </c>
      <c r="J633" s="8">
        <f t="shared" si="127"/>
        <v>0</v>
      </c>
      <c r="K633" s="8">
        <f t="shared" si="127"/>
        <v>0</v>
      </c>
      <c r="L633" s="8">
        <f t="shared" si="127"/>
        <v>0</v>
      </c>
      <c r="M633" s="8">
        <f t="shared" si="127"/>
        <v>0</v>
      </c>
    </row>
    <row r="634" spans="1:13" ht="96" customHeight="1" x14ac:dyDescent="0.2">
      <c r="A634" s="64" t="s">
        <v>171</v>
      </c>
      <c r="B634" s="64" t="s">
        <v>37</v>
      </c>
      <c r="C634" s="64" t="s">
        <v>115</v>
      </c>
      <c r="D634" s="85">
        <v>23200</v>
      </c>
      <c r="E634" s="69" t="s">
        <v>30</v>
      </c>
      <c r="F634" s="83" t="s">
        <v>183</v>
      </c>
      <c r="G634" s="22" t="s">
        <v>73</v>
      </c>
      <c r="H634" s="6">
        <f>H635+H636+H637+H638+H639+H640+H641+H642+H644+H646+H647</f>
        <v>71929.2</v>
      </c>
      <c r="I634" s="6">
        <f t="shared" ref="I634:M634" si="128">I635+I636+I637+I638+I639+I640+I641+I642+I644+I646+I647</f>
        <v>69600</v>
      </c>
      <c r="J634" s="6">
        <f t="shared" si="128"/>
        <v>0</v>
      </c>
      <c r="K634" s="6">
        <f t="shared" si="128"/>
        <v>67613.399999999994</v>
      </c>
      <c r="L634" s="6">
        <f t="shared" si="128"/>
        <v>4315.8</v>
      </c>
      <c r="M634" s="6">
        <f t="shared" si="128"/>
        <v>0</v>
      </c>
    </row>
    <row r="635" spans="1:13" ht="15.75" customHeight="1" x14ac:dyDescent="0.2">
      <c r="A635" s="64"/>
      <c r="B635" s="64"/>
      <c r="C635" s="64"/>
      <c r="D635" s="86"/>
      <c r="E635" s="68"/>
      <c r="F635" s="83"/>
      <c r="G635" s="22" t="s">
        <v>0</v>
      </c>
      <c r="H635" s="8">
        <f>J635+K635+L635</f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</row>
    <row r="636" spans="1:13" ht="15.75" customHeight="1" x14ac:dyDescent="0.2">
      <c r="A636" s="64"/>
      <c r="B636" s="64"/>
      <c r="C636" s="64"/>
      <c r="D636" s="86"/>
      <c r="E636" s="68"/>
      <c r="F636" s="83"/>
      <c r="G636" s="22" t="s">
        <v>5</v>
      </c>
      <c r="H636" s="8">
        <f t="shared" ref="H636:H647" si="129">J636+K636+L636</f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</row>
    <row r="637" spans="1:13" ht="15.75" customHeight="1" x14ac:dyDescent="0.2">
      <c r="A637" s="64"/>
      <c r="B637" s="64"/>
      <c r="C637" s="64"/>
      <c r="D637" s="86"/>
      <c r="E637" s="68"/>
      <c r="F637" s="83"/>
      <c r="G637" s="22" t="s">
        <v>1</v>
      </c>
      <c r="H637" s="8">
        <f t="shared" si="129"/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</row>
    <row r="638" spans="1:13" ht="15.75" customHeight="1" x14ac:dyDescent="0.25">
      <c r="A638" s="64"/>
      <c r="B638" s="64"/>
      <c r="C638" s="64"/>
      <c r="D638" s="86"/>
      <c r="E638" s="68"/>
      <c r="F638" s="83"/>
      <c r="G638" s="22" t="s">
        <v>2</v>
      </c>
      <c r="H638" s="8">
        <f t="shared" si="129"/>
        <v>0</v>
      </c>
      <c r="I638" s="8">
        <v>0</v>
      </c>
      <c r="J638" s="8">
        <v>0</v>
      </c>
      <c r="K638" s="26">
        <v>0</v>
      </c>
      <c r="L638" s="26">
        <v>0</v>
      </c>
      <c r="M638" s="8">
        <v>0</v>
      </c>
    </row>
    <row r="639" spans="1:13" ht="15.75" customHeight="1" x14ac:dyDescent="0.2">
      <c r="A639" s="64"/>
      <c r="B639" s="64"/>
      <c r="C639" s="64"/>
      <c r="D639" s="86"/>
      <c r="E639" s="68"/>
      <c r="F639" s="83"/>
      <c r="G639" s="22" t="s">
        <v>3</v>
      </c>
      <c r="H639" s="6">
        <f t="shared" si="129"/>
        <v>0</v>
      </c>
      <c r="I639" s="8">
        <v>0</v>
      </c>
      <c r="J639" s="6">
        <v>0</v>
      </c>
      <c r="K639" s="44">
        <v>0</v>
      </c>
      <c r="L639" s="8">
        <v>0</v>
      </c>
      <c r="M639" s="8">
        <v>0</v>
      </c>
    </row>
    <row r="640" spans="1:13" ht="15.75" customHeight="1" x14ac:dyDescent="0.2">
      <c r="A640" s="64"/>
      <c r="B640" s="64"/>
      <c r="C640" s="64"/>
      <c r="D640" s="86"/>
      <c r="E640" s="68"/>
      <c r="F640" s="83"/>
      <c r="G640" s="22" t="s">
        <v>4</v>
      </c>
      <c r="H640" s="6">
        <f t="shared" si="129"/>
        <v>0</v>
      </c>
      <c r="I640" s="6">
        <v>0</v>
      </c>
      <c r="J640" s="6">
        <v>0</v>
      </c>
      <c r="K640" s="6">
        <v>0</v>
      </c>
      <c r="L640" s="6">
        <v>0</v>
      </c>
      <c r="M640" s="8">
        <v>0</v>
      </c>
    </row>
    <row r="641" spans="1:13" ht="15.75" customHeight="1" x14ac:dyDescent="0.2">
      <c r="A641" s="64"/>
      <c r="B641" s="64"/>
      <c r="C641" s="64"/>
      <c r="D641" s="86"/>
      <c r="E641" s="68"/>
      <c r="F641" s="83"/>
      <c r="G641" s="22" t="s">
        <v>23</v>
      </c>
      <c r="H641" s="8">
        <f t="shared" si="129"/>
        <v>25529.200000000001</v>
      </c>
      <c r="I641" s="8">
        <v>23200</v>
      </c>
      <c r="J641" s="8">
        <v>0</v>
      </c>
      <c r="K641" s="8">
        <v>23997.4</v>
      </c>
      <c r="L641" s="8">
        <v>1531.8</v>
      </c>
      <c r="M641" s="8">
        <v>0</v>
      </c>
    </row>
    <row r="642" spans="1:13" ht="37.5" customHeight="1" x14ac:dyDescent="0.2">
      <c r="A642" s="64"/>
      <c r="B642" s="64"/>
      <c r="C642" s="64"/>
      <c r="D642" s="86"/>
      <c r="E642" s="68"/>
      <c r="F642" s="83"/>
      <c r="G642" s="22" t="s">
        <v>141</v>
      </c>
      <c r="H642" s="8">
        <f t="shared" si="129"/>
        <v>23200</v>
      </c>
      <c r="I642" s="8">
        <v>23200</v>
      </c>
      <c r="J642" s="8">
        <v>0</v>
      </c>
      <c r="K642" s="8">
        <v>21808</v>
      </c>
      <c r="L642" s="8">
        <v>1392</v>
      </c>
      <c r="M642" s="8">
        <v>0</v>
      </c>
    </row>
    <row r="643" spans="1:13" ht="31.5" customHeight="1" x14ac:dyDescent="0.2">
      <c r="A643" s="64"/>
      <c r="B643" s="64"/>
      <c r="C643" s="64"/>
      <c r="D643" s="86"/>
      <c r="E643" s="68"/>
      <c r="F643" s="83"/>
      <c r="G643" s="9" t="s">
        <v>81</v>
      </c>
      <c r="H643" s="45">
        <f>H642</f>
        <v>23200</v>
      </c>
      <c r="I643" s="45">
        <f t="shared" ref="I643:M643" si="130">I642</f>
        <v>23200</v>
      </c>
      <c r="J643" s="45">
        <f t="shared" si="130"/>
        <v>0</v>
      </c>
      <c r="K643" s="45">
        <f t="shared" si="130"/>
        <v>21808</v>
      </c>
      <c r="L643" s="45">
        <f t="shared" si="130"/>
        <v>1392</v>
      </c>
      <c r="M643" s="45">
        <f t="shared" si="130"/>
        <v>0</v>
      </c>
    </row>
    <row r="644" spans="1:13" ht="33" customHeight="1" x14ac:dyDescent="0.2">
      <c r="A644" s="64"/>
      <c r="B644" s="64"/>
      <c r="C644" s="64"/>
      <c r="D644" s="86"/>
      <c r="E644" s="68"/>
      <c r="F644" s="83"/>
      <c r="G644" s="22" t="s">
        <v>182</v>
      </c>
      <c r="H644" s="8">
        <f t="shared" si="129"/>
        <v>23200</v>
      </c>
      <c r="I644" s="8">
        <f>I645</f>
        <v>23200</v>
      </c>
      <c r="J644" s="8">
        <v>0</v>
      </c>
      <c r="K644" s="8">
        <f>K645</f>
        <v>21808</v>
      </c>
      <c r="L644" s="8">
        <f>L645</f>
        <v>1392</v>
      </c>
      <c r="M644" s="8">
        <v>0</v>
      </c>
    </row>
    <row r="645" spans="1:13" ht="36" customHeight="1" x14ac:dyDescent="0.2">
      <c r="A645" s="64"/>
      <c r="B645" s="64"/>
      <c r="C645" s="64"/>
      <c r="D645" s="86"/>
      <c r="E645" s="68"/>
      <c r="F645" s="83"/>
      <c r="G645" s="9" t="s">
        <v>81</v>
      </c>
      <c r="H645" s="45">
        <f t="shared" si="129"/>
        <v>23200</v>
      </c>
      <c r="I645" s="45">
        <f>H645</f>
        <v>23200</v>
      </c>
      <c r="J645" s="45">
        <v>0</v>
      </c>
      <c r="K645" s="45">
        <v>21808</v>
      </c>
      <c r="L645" s="45">
        <v>1392</v>
      </c>
      <c r="M645" s="45">
        <v>0</v>
      </c>
    </row>
    <row r="646" spans="1:13" ht="15.75" customHeight="1" x14ac:dyDescent="0.2">
      <c r="A646" s="64"/>
      <c r="B646" s="64"/>
      <c r="C646" s="64"/>
      <c r="D646" s="86"/>
      <c r="E646" s="68"/>
      <c r="F646" s="83"/>
      <c r="G646" s="22" t="s">
        <v>33</v>
      </c>
      <c r="H646" s="8">
        <f t="shared" si="129"/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</row>
    <row r="647" spans="1:13" ht="15.75" customHeight="1" x14ac:dyDescent="0.2">
      <c r="A647" s="64"/>
      <c r="B647" s="64"/>
      <c r="C647" s="64"/>
      <c r="D647" s="87"/>
      <c r="E647" s="70"/>
      <c r="F647" s="83"/>
      <c r="G647" s="22" t="s">
        <v>34</v>
      </c>
      <c r="H647" s="15">
        <f t="shared" si="129"/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</row>
    <row r="648" spans="1:13" ht="22.9" customHeight="1" x14ac:dyDescent="0.2">
      <c r="A648" s="101" t="s">
        <v>74</v>
      </c>
      <c r="B648" s="102"/>
      <c r="C648" s="102"/>
      <c r="D648" s="102"/>
      <c r="E648" s="102"/>
      <c r="F648" s="102"/>
      <c r="G648" s="102"/>
      <c r="H648" s="102"/>
      <c r="I648" s="102"/>
      <c r="J648" s="102"/>
      <c r="K648" s="102"/>
      <c r="L648" s="102"/>
      <c r="M648" s="103"/>
    </row>
    <row r="649" spans="1:13" ht="99.75" customHeight="1" x14ac:dyDescent="0.2">
      <c r="A649" s="64" t="s">
        <v>49</v>
      </c>
      <c r="B649" s="64"/>
      <c r="C649" s="64"/>
      <c r="D649" s="64"/>
      <c r="E649" s="64"/>
      <c r="F649" s="64"/>
      <c r="G649" s="58" t="s">
        <v>62</v>
      </c>
      <c r="H649" s="6">
        <f t="shared" ref="H649:M649" si="131">H650+H651+H652+H653+H654+H655</f>
        <v>951</v>
      </c>
      <c r="I649" s="6">
        <f t="shared" si="131"/>
        <v>951</v>
      </c>
      <c r="J649" s="6">
        <f t="shared" si="131"/>
        <v>0</v>
      </c>
      <c r="K649" s="6">
        <f t="shared" si="131"/>
        <v>0</v>
      </c>
      <c r="L649" s="6">
        <f t="shared" si="131"/>
        <v>951</v>
      </c>
      <c r="M649" s="31">
        <f t="shared" si="131"/>
        <v>0</v>
      </c>
    </row>
    <row r="650" spans="1:13" ht="15.75" x14ac:dyDescent="0.2">
      <c r="A650" s="64"/>
      <c r="B650" s="64"/>
      <c r="C650" s="64"/>
      <c r="D650" s="64"/>
      <c r="E650" s="64"/>
      <c r="F650" s="64"/>
      <c r="G650" s="58" t="s">
        <v>0</v>
      </c>
      <c r="H650" s="8">
        <f t="shared" ref="H650:H655" si="132">J650+K650+L650+M650</f>
        <v>0</v>
      </c>
      <c r="I650" s="8">
        <f t="shared" ref="I650:M660" si="133">I662</f>
        <v>0</v>
      </c>
      <c r="J650" s="8">
        <f t="shared" si="133"/>
        <v>0</v>
      </c>
      <c r="K650" s="8">
        <f t="shared" si="133"/>
        <v>0</v>
      </c>
      <c r="L650" s="8">
        <f t="shared" si="133"/>
        <v>0</v>
      </c>
      <c r="M650" s="15">
        <f t="shared" si="133"/>
        <v>0</v>
      </c>
    </row>
    <row r="651" spans="1:13" ht="15.75" x14ac:dyDescent="0.2">
      <c r="A651" s="64"/>
      <c r="B651" s="64"/>
      <c r="C651" s="64"/>
      <c r="D651" s="64"/>
      <c r="E651" s="64"/>
      <c r="F651" s="64"/>
      <c r="G651" s="58" t="s">
        <v>5</v>
      </c>
      <c r="H651" s="8">
        <f t="shared" si="132"/>
        <v>0</v>
      </c>
      <c r="I651" s="8">
        <f t="shared" si="133"/>
        <v>0</v>
      </c>
      <c r="J651" s="8">
        <f t="shared" si="133"/>
        <v>0</v>
      </c>
      <c r="K651" s="8">
        <f t="shared" si="133"/>
        <v>0</v>
      </c>
      <c r="L651" s="8">
        <f t="shared" si="133"/>
        <v>0</v>
      </c>
      <c r="M651" s="15">
        <f t="shared" si="133"/>
        <v>0</v>
      </c>
    </row>
    <row r="652" spans="1:13" ht="15.75" x14ac:dyDescent="0.2">
      <c r="A652" s="64"/>
      <c r="B652" s="64"/>
      <c r="C652" s="64"/>
      <c r="D652" s="64"/>
      <c r="E652" s="64"/>
      <c r="F652" s="64"/>
      <c r="G652" s="58" t="s">
        <v>1</v>
      </c>
      <c r="H652" s="8">
        <f t="shared" si="132"/>
        <v>347.6</v>
      </c>
      <c r="I652" s="8">
        <f t="shared" si="133"/>
        <v>347.6</v>
      </c>
      <c r="J652" s="8">
        <f t="shared" si="133"/>
        <v>0</v>
      </c>
      <c r="K652" s="8">
        <f t="shared" si="133"/>
        <v>0</v>
      </c>
      <c r="L652" s="8">
        <f t="shared" si="133"/>
        <v>347.6</v>
      </c>
      <c r="M652" s="15">
        <f t="shared" si="133"/>
        <v>0</v>
      </c>
    </row>
    <row r="653" spans="1:13" ht="15.75" x14ac:dyDescent="0.2">
      <c r="A653" s="64"/>
      <c r="B653" s="64"/>
      <c r="C653" s="64"/>
      <c r="D653" s="64"/>
      <c r="E653" s="64"/>
      <c r="F653" s="64"/>
      <c r="G653" s="58" t="s">
        <v>2</v>
      </c>
      <c r="H653" s="8">
        <f t="shared" si="132"/>
        <v>589.4</v>
      </c>
      <c r="I653" s="8">
        <f t="shared" si="133"/>
        <v>589.4</v>
      </c>
      <c r="J653" s="8">
        <f t="shared" si="133"/>
        <v>0</v>
      </c>
      <c r="K653" s="8">
        <f t="shared" si="133"/>
        <v>0</v>
      </c>
      <c r="L653" s="8">
        <f t="shared" si="133"/>
        <v>589.4</v>
      </c>
      <c r="M653" s="15">
        <f t="shared" si="133"/>
        <v>0</v>
      </c>
    </row>
    <row r="654" spans="1:13" ht="15.75" x14ac:dyDescent="0.2">
      <c r="A654" s="64"/>
      <c r="B654" s="64"/>
      <c r="C654" s="64"/>
      <c r="D654" s="64"/>
      <c r="E654" s="64"/>
      <c r="F654" s="64"/>
      <c r="G654" s="58" t="s">
        <v>3</v>
      </c>
      <c r="H654" s="8">
        <f t="shared" si="132"/>
        <v>14</v>
      </c>
      <c r="I654" s="8">
        <f t="shared" si="133"/>
        <v>14</v>
      </c>
      <c r="J654" s="8">
        <f t="shared" si="133"/>
        <v>0</v>
      </c>
      <c r="K654" s="8">
        <f t="shared" si="133"/>
        <v>0</v>
      </c>
      <c r="L654" s="8">
        <f t="shared" si="133"/>
        <v>14</v>
      </c>
      <c r="M654" s="15">
        <f t="shared" si="133"/>
        <v>0</v>
      </c>
    </row>
    <row r="655" spans="1:13" s="29" customFormat="1" ht="15.75" x14ac:dyDescent="0.2">
      <c r="A655" s="64"/>
      <c r="B655" s="64"/>
      <c r="C655" s="64"/>
      <c r="D655" s="64"/>
      <c r="E655" s="64"/>
      <c r="F655" s="64"/>
      <c r="G655" s="58" t="s">
        <v>4</v>
      </c>
      <c r="H655" s="8">
        <f t="shared" si="132"/>
        <v>0</v>
      </c>
      <c r="I655" s="8">
        <f t="shared" si="133"/>
        <v>0</v>
      </c>
      <c r="J655" s="8">
        <f t="shared" si="133"/>
        <v>0</v>
      </c>
      <c r="K655" s="8">
        <f t="shared" si="133"/>
        <v>0</v>
      </c>
      <c r="L655" s="8">
        <f t="shared" si="133"/>
        <v>0</v>
      </c>
      <c r="M655" s="15">
        <f t="shared" si="133"/>
        <v>0</v>
      </c>
    </row>
    <row r="656" spans="1:13" s="29" customFormat="1" ht="15.75" x14ac:dyDescent="0.2">
      <c r="A656" s="64"/>
      <c r="B656" s="64"/>
      <c r="C656" s="64"/>
      <c r="D656" s="64"/>
      <c r="E656" s="64"/>
      <c r="F656" s="64"/>
      <c r="G656" s="58" t="s">
        <v>23</v>
      </c>
      <c r="H656" s="8">
        <v>0</v>
      </c>
      <c r="I656" s="8">
        <f t="shared" si="133"/>
        <v>0</v>
      </c>
      <c r="J656" s="8">
        <f t="shared" si="133"/>
        <v>0</v>
      </c>
      <c r="K656" s="8">
        <f t="shared" si="133"/>
        <v>0</v>
      </c>
      <c r="L656" s="8">
        <f t="shared" si="133"/>
        <v>0</v>
      </c>
      <c r="M656" s="15">
        <f t="shared" si="133"/>
        <v>0</v>
      </c>
    </row>
    <row r="657" spans="1:13" s="29" customFormat="1" ht="15.75" x14ac:dyDescent="0.2">
      <c r="A657" s="64"/>
      <c r="B657" s="64"/>
      <c r="C657" s="64"/>
      <c r="D657" s="64"/>
      <c r="E657" s="64"/>
      <c r="F657" s="64"/>
      <c r="G657" s="58" t="s">
        <v>31</v>
      </c>
      <c r="H657" s="8">
        <v>0</v>
      </c>
      <c r="I657" s="8">
        <f t="shared" si="133"/>
        <v>0</v>
      </c>
      <c r="J657" s="8">
        <f t="shared" si="133"/>
        <v>0</v>
      </c>
      <c r="K657" s="8">
        <f t="shared" si="133"/>
        <v>0</v>
      </c>
      <c r="L657" s="8">
        <f t="shared" si="133"/>
        <v>0</v>
      </c>
      <c r="M657" s="15">
        <f t="shared" si="133"/>
        <v>0</v>
      </c>
    </row>
    <row r="658" spans="1:13" s="29" customFormat="1" ht="15.75" x14ac:dyDescent="0.2">
      <c r="A658" s="64"/>
      <c r="B658" s="64"/>
      <c r="C658" s="64"/>
      <c r="D658" s="64"/>
      <c r="E658" s="64"/>
      <c r="F658" s="64"/>
      <c r="G658" s="58" t="s">
        <v>32</v>
      </c>
      <c r="H658" s="8">
        <v>0</v>
      </c>
      <c r="I658" s="8">
        <f t="shared" si="133"/>
        <v>0</v>
      </c>
      <c r="J658" s="8">
        <f t="shared" si="133"/>
        <v>0</v>
      </c>
      <c r="K658" s="8">
        <f t="shared" si="133"/>
        <v>0</v>
      </c>
      <c r="L658" s="8">
        <f t="shared" si="133"/>
        <v>0</v>
      </c>
      <c r="M658" s="15">
        <f t="shared" si="133"/>
        <v>0</v>
      </c>
    </row>
    <row r="659" spans="1:13" s="29" customFormat="1" ht="15.75" x14ac:dyDescent="0.2">
      <c r="A659" s="64"/>
      <c r="B659" s="64"/>
      <c r="C659" s="64"/>
      <c r="D659" s="64"/>
      <c r="E659" s="64"/>
      <c r="F659" s="64"/>
      <c r="G659" s="58" t="s">
        <v>33</v>
      </c>
      <c r="H659" s="8">
        <v>0</v>
      </c>
      <c r="I659" s="8">
        <f t="shared" si="133"/>
        <v>0</v>
      </c>
      <c r="J659" s="8">
        <f t="shared" si="133"/>
        <v>0</v>
      </c>
      <c r="K659" s="8">
        <f t="shared" si="133"/>
        <v>0</v>
      </c>
      <c r="L659" s="8">
        <f t="shared" si="133"/>
        <v>0</v>
      </c>
      <c r="M659" s="15">
        <f t="shared" si="133"/>
        <v>0</v>
      </c>
    </row>
    <row r="660" spans="1:13" s="29" customFormat="1" ht="15.75" x14ac:dyDescent="0.2">
      <c r="A660" s="64"/>
      <c r="B660" s="64"/>
      <c r="C660" s="64"/>
      <c r="D660" s="64"/>
      <c r="E660" s="64"/>
      <c r="F660" s="64"/>
      <c r="G660" s="58" t="s">
        <v>34</v>
      </c>
      <c r="H660" s="8">
        <v>0</v>
      </c>
      <c r="I660" s="8">
        <f t="shared" si="133"/>
        <v>0</v>
      </c>
      <c r="J660" s="8">
        <f t="shared" si="133"/>
        <v>0</v>
      </c>
      <c r="K660" s="8">
        <f t="shared" si="133"/>
        <v>0</v>
      </c>
      <c r="L660" s="8">
        <f t="shared" si="133"/>
        <v>0</v>
      </c>
      <c r="M660" s="15">
        <f t="shared" si="133"/>
        <v>0</v>
      </c>
    </row>
    <row r="661" spans="1:13" s="29" customFormat="1" ht="104.25" customHeight="1" x14ac:dyDescent="0.2">
      <c r="A661" s="64" t="s">
        <v>51</v>
      </c>
      <c r="B661" s="64" t="s">
        <v>37</v>
      </c>
      <c r="C661" s="64" t="s">
        <v>26</v>
      </c>
      <c r="D661" s="64">
        <v>951</v>
      </c>
      <c r="E661" s="64" t="s">
        <v>30</v>
      </c>
      <c r="F661" s="64" t="s">
        <v>67</v>
      </c>
      <c r="G661" s="22" t="s">
        <v>72</v>
      </c>
      <c r="H661" s="6">
        <f>H662+H663+H664+H665+H666+H667+H668</f>
        <v>951</v>
      </c>
      <c r="I661" s="6">
        <f>I662+I663+I664+I665+I666+I667</f>
        <v>951</v>
      </c>
      <c r="J661" s="6">
        <f>J662+J663+J664+J665+J666+J667</f>
        <v>0</v>
      </c>
      <c r="K661" s="6">
        <v>0</v>
      </c>
      <c r="L661" s="6">
        <f>L662+L663+L664+L665+L666+L667+L668</f>
        <v>951</v>
      </c>
      <c r="M661" s="31">
        <v>0</v>
      </c>
    </row>
    <row r="662" spans="1:13" s="29" customFormat="1" ht="15.75" x14ac:dyDescent="0.2">
      <c r="A662" s="64"/>
      <c r="B662" s="64"/>
      <c r="C662" s="64"/>
      <c r="D662" s="64"/>
      <c r="E662" s="64"/>
      <c r="F662" s="64"/>
      <c r="G662" s="22" t="s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15">
        <v>0</v>
      </c>
    </row>
    <row r="663" spans="1:13" s="29" customFormat="1" ht="15.75" x14ac:dyDescent="0.2">
      <c r="A663" s="64"/>
      <c r="B663" s="64"/>
      <c r="C663" s="64"/>
      <c r="D663" s="64"/>
      <c r="E663" s="64"/>
      <c r="F663" s="64"/>
      <c r="G663" s="22" t="s">
        <v>5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15">
        <v>0</v>
      </c>
    </row>
    <row r="664" spans="1:13" s="29" customFormat="1" ht="15.75" x14ac:dyDescent="0.2">
      <c r="A664" s="64"/>
      <c r="B664" s="64"/>
      <c r="C664" s="64"/>
      <c r="D664" s="64"/>
      <c r="E664" s="64"/>
      <c r="F664" s="64"/>
      <c r="G664" s="22" t="s">
        <v>1</v>
      </c>
      <c r="H664" s="8">
        <f>K664+J664+L664+M664</f>
        <v>347.6</v>
      </c>
      <c r="I664" s="8">
        <v>347.6</v>
      </c>
      <c r="J664" s="8">
        <v>0</v>
      </c>
      <c r="K664" s="8">
        <v>0</v>
      </c>
      <c r="L664" s="8">
        <v>347.6</v>
      </c>
      <c r="M664" s="15">
        <v>0</v>
      </c>
    </row>
    <row r="665" spans="1:13" s="29" customFormat="1" ht="15.75" x14ac:dyDescent="0.2">
      <c r="A665" s="64"/>
      <c r="B665" s="64"/>
      <c r="C665" s="64"/>
      <c r="D665" s="64"/>
      <c r="E665" s="64"/>
      <c r="F665" s="64"/>
      <c r="G665" s="22" t="s">
        <v>2</v>
      </c>
      <c r="H665" s="8">
        <f>L665</f>
        <v>589.4</v>
      </c>
      <c r="I665" s="8">
        <v>589.4</v>
      </c>
      <c r="J665" s="8">
        <v>0</v>
      </c>
      <c r="K665" s="8">
        <v>0</v>
      </c>
      <c r="L665" s="8">
        <v>589.4</v>
      </c>
      <c r="M665" s="15">
        <v>0</v>
      </c>
    </row>
    <row r="666" spans="1:13" s="29" customFormat="1" ht="15.75" x14ac:dyDescent="0.2">
      <c r="A666" s="64"/>
      <c r="B666" s="64"/>
      <c r="C666" s="64"/>
      <c r="D666" s="64"/>
      <c r="E666" s="64"/>
      <c r="F666" s="64"/>
      <c r="G666" s="22" t="s">
        <v>3</v>
      </c>
      <c r="H666" s="8">
        <f>L666</f>
        <v>14</v>
      </c>
      <c r="I666" s="8">
        <v>14</v>
      </c>
      <c r="J666" s="8">
        <v>0</v>
      </c>
      <c r="K666" s="8">
        <v>0</v>
      </c>
      <c r="L666" s="8">
        <v>14</v>
      </c>
      <c r="M666" s="15">
        <v>0</v>
      </c>
    </row>
    <row r="667" spans="1:13" s="29" customFormat="1" ht="15.75" x14ac:dyDescent="0.2">
      <c r="A667" s="64"/>
      <c r="B667" s="64"/>
      <c r="C667" s="64"/>
      <c r="D667" s="64"/>
      <c r="E667" s="64"/>
      <c r="F667" s="64"/>
      <c r="G667" s="22" t="s">
        <v>4</v>
      </c>
      <c r="H667" s="8">
        <f>L667</f>
        <v>0</v>
      </c>
      <c r="I667" s="8">
        <v>0</v>
      </c>
      <c r="J667" s="8">
        <v>0</v>
      </c>
      <c r="K667" s="8">
        <v>0</v>
      </c>
      <c r="L667" s="8">
        <v>0</v>
      </c>
      <c r="M667" s="15">
        <v>0</v>
      </c>
    </row>
    <row r="668" spans="1:13" s="29" customFormat="1" ht="15.75" x14ac:dyDescent="0.2">
      <c r="A668" s="64"/>
      <c r="B668" s="64"/>
      <c r="C668" s="64"/>
      <c r="D668" s="64"/>
      <c r="E668" s="64"/>
      <c r="F668" s="64"/>
      <c r="G668" s="22" t="s">
        <v>23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15">
        <v>0</v>
      </c>
    </row>
    <row r="669" spans="1:13" s="29" customFormat="1" ht="15.75" x14ac:dyDescent="0.2">
      <c r="A669" s="64"/>
      <c r="B669" s="64"/>
      <c r="C669" s="64"/>
      <c r="D669" s="64"/>
      <c r="E669" s="64"/>
      <c r="F669" s="64"/>
      <c r="G669" s="22" t="s">
        <v>31</v>
      </c>
      <c r="H669" s="8">
        <f>L669</f>
        <v>0</v>
      </c>
      <c r="I669" s="8">
        <v>0</v>
      </c>
      <c r="J669" s="8">
        <v>0</v>
      </c>
      <c r="K669" s="8">
        <v>0</v>
      </c>
      <c r="L669" s="8">
        <v>0</v>
      </c>
      <c r="M669" s="15">
        <v>0</v>
      </c>
    </row>
    <row r="670" spans="1:13" s="29" customFormat="1" ht="15.75" x14ac:dyDescent="0.2">
      <c r="A670" s="64"/>
      <c r="B670" s="64"/>
      <c r="C670" s="64"/>
      <c r="D670" s="64"/>
      <c r="E670" s="64"/>
      <c r="F670" s="64"/>
      <c r="G670" s="22" t="s">
        <v>32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</row>
    <row r="671" spans="1:13" s="29" customFormat="1" ht="15.75" x14ac:dyDescent="0.2">
      <c r="A671" s="64"/>
      <c r="B671" s="64"/>
      <c r="C671" s="64"/>
      <c r="D671" s="64"/>
      <c r="E671" s="64"/>
      <c r="F671" s="64"/>
      <c r="G671" s="22" t="s">
        <v>33</v>
      </c>
      <c r="H671" s="15">
        <f>L671</f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s="29" customFormat="1" ht="15.75" x14ac:dyDescent="0.2">
      <c r="A672" s="64"/>
      <c r="B672" s="64"/>
      <c r="C672" s="64"/>
      <c r="D672" s="64"/>
      <c r="E672" s="64"/>
      <c r="F672" s="64"/>
      <c r="G672" s="22" t="s">
        <v>34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</row>
    <row r="673" spans="1:32" s="29" customFormat="1" ht="15.75" x14ac:dyDescent="0.2">
      <c r="A673" s="62"/>
      <c r="B673" s="62"/>
      <c r="C673" s="62"/>
      <c r="D673" s="62"/>
      <c r="E673" s="62"/>
      <c r="F673" s="62"/>
      <c r="G673" s="46"/>
      <c r="H673" s="42"/>
      <c r="I673" s="42"/>
      <c r="J673" s="42"/>
      <c r="K673" s="42"/>
      <c r="L673" s="42"/>
      <c r="M673" s="42"/>
    </row>
    <row r="674" spans="1:32" s="29" customFormat="1" ht="64.5" customHeight="1" x14ac:dyDescent="0.2">
      <c r="A674" s="82" t="s">
        <v>153</v>
      </c>
      <c r="B674" s="82"/>
      <c r="C674" s="82"/>
      <c r="D674" s="82"/>
      <c r="E674" s="82"/>
      <c r="F674" s="82"/>
      <c r="G674" s="82"/>
      <c r="H674" s="82"/>
      <c r="I674" s="82"/>
      <c r="J674" s="82"/>
      <c r="K674" s="82"/>
      <c r="L674" s="82"/>
      <c r="M674" s="82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</row>
    <row r="675" spans="1:32" s="29" customFormat="1" ht="15.75" x14ac:dyDescent="0.2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7"/>
      <c r="L675" s="48"/>
      <c r="M675" s="47"/>
    </row>
    <row r="676" spans="1:32" ht="15.75" x14ac:dyDescent="0.2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7"/>
      <c r="L676" s="48"/>
      <c r="M676" s="47"/>
    </row>
    <row r="677" spans="1:32" ht="15.75" x14ac:dyDescent="0.2">
      <c r="A677" s="47"/>
      <c r="B677" s="47"/>
      <c r="C677" s="47"/>
      <c r="D677" s="47"/>
      <c r="E677" s="47"/>
      <c r="F677" s="47"/>
      <c r="G677" s="47"/>
      <c r="H677" s="48"/>
      <c r="I677" s="47"/>
      <c r="J677" s="49"/>
      <c r="K677" s="48"/>
      <c r="L677" s="48"/>
      <c r="M677" s="47"/>
    </row>
    <row r="678" spans="1:32" ht="15.75" x14ac:dyDescent="0.2">
      <c r="A678" s="47"/>
      <c r="B678" s="47"/>
      <c r="C678" s="47"/>
      <c r="D678" s="47"/>
      <c r="E678" s="47"/>
      <c r="F678" s="47"/>
      <c r="G678" s="47"/>
      <c r="H678" s="48"/>
      <c r="I678" s="47"/>
      <c r="J678" s="49"/>
      <c r="K678" s="48"/>
      <c r="L678" s="48"/>
      <c r="M678" s="47"/>
    </row>
    <row r="679" spans="1:32" ht="15.75" x14ac:dyDescent="0.2">
      <c r="A679" s="47"/>
      <c r="B679" s="47"/>
      <c r="C679" s="47"/>
      <c r="D679" s="47"/>
      <c r="E679" s="47"/>
      <c r="F679" s="47"/>
      <c r="G679" s="47"/>
      <c r="H679" s="48"/>
      <c r="I679" s="47"/>
      <c r="J679" s="49"/>
      <c r="K679" s="48"/>
      <c r="L679" s="48"/>
      <c r="M679" s="47"/>
    </row>
    <row r="680" spans="1:32" ht="15.75" x14ac:dyDescent="0.2">
      <c r="A680" s="82"/>
      <c r="B680" s="82"/>
      <c r="C680" s="82"/>
      <c r="D680" s="82"/>
      <c r="E680" s="82"/>
      <c r="F680" s="82"/>
      <c r="G680" s="46"/>
      <c r="H680" s="50"/>
      <c r="I680" s="50"/>
      <c r="J680" s="50"/>
      <c r="K680" s="50"/>
      <c r="L680" s="50"/>
      <c r="M680" s="46"/>
    </row>
    <row r="681" spans="1:32" ht="15.75" x14ac:dyDescent="0.2">
      <c r="A681" s="82"/>
      <c r="B681" s="82"/>
      <c r="C681" s="82"/>
      <c r="D681" s="82"/>
      <c r="E681" s="82"/>
      <c r="F681" s="82"/>
      <c r="G681" s="46"/>
      <c r="H681" s="46"/>
      <c r="I681" s="46"/>
      <c r="J681" s="46"/>
      <c r="K681" s="46"/>
      <c r="L681" s="46"/>
      <c r="M681" s="46"/>
    </row>
    <row r="682" spans="1:32" ht="15.75" x14ac:dyDescent="0.2">
      <c r="A682" s="82"/>
      <c r="B682" s="82"/>
      <c r="C682" s="82"/>
      <c r="D682" s="82"/>
      <c r="E682" s="82"/>
      <c r="F682" s="82"/>
      <c r="G682" s="46"/>
      <c r="H682" s="46"/>
      <c r="I682" s="46"/>
      <c r="J682" s="46"/>
      <c r="K682" s="46"/>
      <c r="L682" s="46"/>
      <c r="M682" s="46"/>
    </row>
    <row r="683" spans="1:32" ht="15.75" x14ac:dyDescent="0.2">
      <c r="A683" s="82"/>
      <c r="B683" s="82"/>
      <c r="C683" s="82"/>
      <c r="D683" s="82"/>
      <c r="E683" s="82"/>
      <c r="F683" s="82"/>
      <c r="G683" s="46"/>
      <c r="H683" s="50"/>
      <c r="I683" s="50"/>
      <c r="J683" s="50"/>
      <c r="K683" s="50"/>
      <c r="L683" s="50"/>
      <c r="M683" s="46"/>
    </row>
    <row r="684" spans="1:32" ht="15.75" x14ac:dyDescent="0.2">
      <c r="A684" s="82"/>
      <c r="B684" s="82"/>
      <c r="C684" s="82"/>
      <c r="D684" s="82"/>
      <c r="E684" s="82"/>
      <c r="F684" s="82"/>
      <c r="G684" s="46"/>
      <c r="H684" s="50"/>
      <c r="I684" s="50"/>
      <c r="J684" s="50"/>
      <c r="K684" s="50"/>
      <c r="L684" s="50"/>
      <c r="M684" s="46"/>
    </row>
    <row r="685" spans="1:32" ht="15.75" x14ac:dyDescent="0.2">
      <c r="A685" s="82"/>
      <c r="B685" s="82"/>
      <c r="C685" s="82"/>
      <c r="D685" s="82"/>
      <c r="E685" s="82"/>
      <c r="F685" s="82"/>
      <c r="G685" s="46"/>
      <c r="H685" s="50"/>
      <c r="I685" s="50"/>
      <c r="J685" s="50"/>
      <c r="K685" s="50"/>
      <c r="L685" s="50"/>
      <c r="M685" s="46"/>
    </row>
    <row r="686" spans="1:32" ht="15.75" x14ac:dyDescent="0.2">
      <c r="A686" s="82"/>
      <c r="B686" s="82"/>
      <c r="C686" s="82"/>
      <c r="D686" s="82"/>
      <c r="E686" s="82"/>
      <c r="F686" s="82"/>
      <c r="G686" s="46"/>
      <c r="H686" s="50"/>
      <c r="I686" s="50"/>
      <c r="J686" s="50"/>
      <c r="K686" s="50"/>
      <c r="L686" s="50"/>
      <c r="M686" s="46"/>
    </row>
    <row r="687" spans="1:32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1:32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</row>
  </sheetData>
  <mergeCells count="356">
    <mergeCell ref="A522:A533"/>
    <mergeCell ref="B522:B533"/>
    <mergeCell ref="C522:C533"/>
    <mergeCell ref="D522:D533"/>
    <mergeCell ref="E522:E533"/>
    <mergeCell ref="F522:F533"/>
    <mergeCell ref="E510:E521"/>
    <mergeCell ref="F510:F521"/>
    <mergeCell ref="B486:B497"/>
    <mergeCell ref="C486:C497"/>
    <mergeCell ref="D486:D497"/>
    <mergeCell ref="E486:E497"/>
    <mergeCell ref="F486:F497"/>
    <mergeCell ref="F498:F509"/>
    <mergeCell ref="D304:D315"/>
    <mergeCell ref="E328:E339"/>
    <mergeCell ref="E340:E352"/>
    <mergeCell ref="D268:D279"/>
    <mergeCell ref="E268:E279"/>
    <mergeCell ref="C268:C279"/>
    <mergeCell ref="F268:F279"/>
    <mergeCell ref="F280:F291"/>
    <mergeCell ref="A438:A449"/>
    <mergeCell ref="B438:B449"/>
    <mergeCell ref="C438:C449"/>
    <mergeCell ref="D438:D449"/>
    <mergeCell ref="E438:E449"/>
    <mergeCell ref="F438:F449"/>
    <mergeCell ref="A427:A428"/>
    <mergeCell ref="E426:E437"/>
    <mergeCell ref="E280:E291"/>
    <mergeCell ref="A474:A485"/>
    <mergeCell ref="A486:A497"/>
    <mergeCell ref="A498:A509"/>
    <mergeCell ref="B498:B509"/>
    <mergeCell ref="C498:C509"/>
    <mergeCell ref="D498:D509"/>
    <mergeCell ref="E498:E509"/>
    <mergeCell ref="C474:C485"/>
    <mergeCell ref="D474:D485"/>
    <mergeCell ref="E474:E485"/>
    <mergeCell ref="B450:B461"/>
    <mergeCell ref="A596:A607"/>
    <mergeCell ref="A620:A633"/>
    <mergeCell ref="F634:F647"/>
    <mergeCell ref="B608:B619"/>
    <mergeCell ref="C608:C619"/>
    <mergeCell ref="F8:F25"/>
    <mergeCell ref="A26:M26"/>
    <mergeCell ref="A340:A352"/>
    <mergeCell ref="B340:B352"/>
    <mergeCell ref="C340:C352"/>
    <mergeCell ref="F402:F413"/>
    <mergeCell ref="A389:A401"/>
    <mergeCell ref="B389:B401"/>
    <mergeCell ref="C389:C401"/>
    <mergeCell ref="D389:D401"/>
    <mergeCell ref="E389:E401"/>
    <mergeCell ref="F389:F401"/>
    <mergeCell ref="F304:F315"/>
    <mergeCell ref="F45:F57"/>
    <mergeCell ref="A58:A70"/>
    <mergeCell ref="B58:B70"/>
    <mergeCell ref="C58:C70"/>
    <mergeCell ref="D58:D70"/>
    <mergeCell ref="E58:E70"/>
    <mergeCell ref="A8:A25"/>
    <mergeCell ref="B8:B25"/>
    <mergeCell ref="C8:C25"/>
    <mergeCell ref="D8:D25"/>
    <mergeCell ref="E8:E25"/>
    <mergeCell ref="A244:A255"/>
    <mergeCell ref="B244:B255"/>
    <mergeCell ref="C244:C255"/>
    <mergeCell ref="A71:A82"/>
    <mergeCell ref="B71:B82"/>
    <mergeCell ref="C71:C82"/>
    <mergeCell ref="D71:D82"/>
    <mergeCell ref="E232:E243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D96:D107"/>
    <mergeCell ref="E96:E107"/>
    <mergeCell ref="F534:F545"/>
    <mergeCell ref="F649:F660"/>
    <mergeCell ref="B534:B545"/>
    <mergeCell ref="C534:C545"/>
    <mergeCell ref="B582:B595"/>
    <mergeCell ref="D582:D595"/>
    <mergeCell ref="E582:E595"/>
    <mergeCell ref="B634:B647"/>
    <mergeCell ref="F620:F633"/>
    <mergeCell ref="B596:B607"/>
    <mergeCell ref="D596:D607"/>
    <mergeCell ref="E596:E607"/>
    <mergeCell ref="F596:F607"/>
    <mergeCell ref="B620:B633"/>
    <mergeCell ref="C620:C633"/>
    <mergeCell ref="D620:D633"/>
    <mergeCell ref="E620:E633"/>
    <mergeCell ref="C596:C607"/>
    <mergeCell ref="C634:C647"/>
    <mergeCell ref="D634:D647"/>
    <mergeCell ref="E634:E647"/>
    <mergeCell ref="A648:M648"/>
    <mergeCell ref="A608:A619"/>
    <mergeCell ref="A634:A647"/>
    <mergeCell ref="D608:D619"/>
    <mergeCell ref="E608:E619"/>
    <mergeCell ref="F608:F619"/>
    <mergeCell ref="A377:A388"/>
    <mergeCell ref="A328:A339"/>
    <mergeCell ref="A558:A569"/>
    <mergeCell ref="B558:B569"/>
    <mergeCell ref="C558:C569"/>
    <mergeCell ref="D558:D569"/>
    <mergeCell ref="D546:D557"/>
    <mergeCell ref="E546:E557"/>
    <mergeCell ref="C582:C595"/>
    <mergeCell ref="E558:E569"/>
    <mergeCell ref="B328:B339"/>
    <mergeCell ref="A570:A581"/>
    <mergeCell ref="B570:B581"/>
    <mergeCell ref="D570:D581"/>
    <mergeCell ref="E570:E581"/>
    <mergeCell ref="A402:A413"/>
    <mergeCell ref="B402:B413"/>
    <mergeCell ref="C402:C413"/>
    <mergeCell ref="D402:D413"/>
    <mergeCell ref="E402:E413"/>
    <mergeCell ref="A546:A557"/>
    <mergeCell ref="A45:A57"/>
    <mergeCell ref="B45:B57"/>
    <mergeCell ref="C45:C57"/>
    <mergeCell ref="D45:D57"/>
    <mergeCell ref="E45:E57"/>
    <mergeCell ref="E304:E315"/>
    <mergeCell ref="B232:B243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D232:D243"/>
    <mergeCell ref="A268:A279"/>
    <mergeCell ref="B268:B279"/>
    <mergeCell ref="B280:B291"/>
    <mergeCell ref="C280:C291"/>
    <mergeCell ref="D280:D291"/>
    <mergeCell ref="A582:A595"/>
    <mergeCell ref="B546:B557"/>
    <mergeCell ref="C546:C557"/>
    <mergeCell ref="B292:B303"/>
    <mergeCell ref="A292:A303"/>
    <mergeCell ref="B316:B327"/>
    <mergeCell ref="C316:C327"/>
    <mergeCell ref="D316:D327"/>
    <mergeCell ref="C377:C388"/>
    <mergeCell ref="D377:D388"/>
    <mergeCell ref="C353:C364"/>
    <mergeCell ref="D353:D364"/>
    <mergeCell ref="D340:D352"/>
    <mergeCell ref="A429:A430"/>
    <mergeCell ref="C510:C521"/>
    <mergeCell ref="D510:D521"/>
    <mergeCell ref="C328:C339"/>
    <mergeCell ref="D328:D339"/>
    <mergeCell ref="B365:B376"/>
    <mergeCell ref="C365:C376"/>
    <mergeCell ref="B377:B388"/>
    <mergeCell ref="D534:D545"/>
    <mergeCell ref="C450:C461"/>
    <mergeCell ref="A451:A452"/>
    <mergeCell ref="E534:E545"/>
    <mergeCell ref="A415:A416"/>
    <mergeCell ref="A510:A521"/>
    <mergeCell ref="B510:B521"/>
    <mergeCell ref="F546:F557"/>
    <mergeCell ref="F292:F303"/>
    <mergeCell ref="A304:A315"/>
    <mergeCell ref="B304:B315"/>
    <mergeCell ref="C292:C303"/>
    <mergeCell ref="D292:D303"/>
    <mergeCell ref="E292:E303"/>
    <mergeCell ref="D365:D376"/>
    <mergeCell ref="F419:F420"/>
    <mergeCell ref="C417:C418"/>
    <mergeCell ref="B417:B418"/>
    <mergeCell ref="D417:D418"/>
    <mergeCell ref="E417:E418"/>
    <mergeCell ref="B422:B425"/>
    <mergeCell ref="C422:C425"/>
    <mergeCell ref="D422:D425"/>
    <mergeCell ref="E422:E425"/>
    <mergeCell ref="D450:D461"/>
    <mergeCell ref="E450:E461"/>
    <mergeCell ref="F450:F461"/>
    <mergeCell ref="F582:F595"/>
    <mergeCell ref="F558:F569"/>
    <mergeCell ref="F570:F581"/>
    <mergeCell ref="F377:F388"/>
    <mergeCell ref="D419:D420"/>
    <mergeCell ref="B419:B420"/>
    <mergeCell ref="E419:E420"/>
    <mergeCell ref="A534:A545"/>
    <mergeCell ref="C570:C581"/>
    <mergeCell ref="B462:B473"/>
    <mergeCell ref="C462:C473"/>
    <mergeCell ref="D462:D473"/>
    <mergeCell ref="E462:E473"/>
    <mergeCell ref="F462:F473"/>
    <mergeCell ref="A462:A464"/>
    <mergeCell ref="A419:A421"/>
    <mergeCell ref="A422:A425"/>
    <mergeCell ref="A431:A433"/>
    <mergeCell ref="A434:A437"/>
    <mergeCell ref="A417:A418"/>
    <mergeCell ref="B426:B437"/>
    <mergeCell ref="C426:C437"/>
    <mergeCell ref="D426:D437"/>
    <mergeCell ref="F417:F418"/>
    <mergeCell ref="A680:A686"/>
    <mergeCell ref="B680:B686"/>
    <mergeCell ref="C680:C686"/>
    <mergeCell ref="D680:D686"/>
    <mergeCell ref="E680:E686"/>
    <mergeCell ref="B649:B660"/>
    <mergeCell ref="C649:C660"/>
    <mergeCell ref="D649:D660"/>
    <mergeCell ref="E649:E660"/>
    <mergeCell ref="E661:E672"/>
    <mergeCell ref="A649:A660"/>
    <mergeCell ref="A661:A672"/>
    <mergeCell ref="B661:B672"/>
    <mergeCell ref="C661:C672"/>
    <mergeCell ref="D661:D672"/>
    <mergeCell ref="A674:M674"/>
    <mergeCell ref="F661:F672"/>
    <mergeCell ref="F680:F68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A83:A95"/>
    <mergeCell ref="B83:B95"/>
    <mergeCell ref="C83:C95"/>
    <mergeCell ref="D83:D95"/>
    <mergeCell ref="E83:E95"/>
    <mergeCell ref="A108:A119"/>
    <mergeCell ref="B108:B119"/>
    <mergeCell ref="C108:C119"/>
    <mergeCell ref="D108:D119"/>
    <mergeCell ref="E108:E119"/>
    <mergeCell ref="F108:F119"/>
    <mergeCell ref="F96:F107"/>
    <mergeCell ref="F120:F133"/>
    <mergeCell ref="A134:A146"/>
    <mergeCell ref="B134:B146"/>
    <mergeCell ref="C134:C146"/>
    <mergeCell ref="F134:F146"/>
    <mergeCell ref="A171:A182"/>
    <mergeCell ref="B171:B182"/>
    <mergeCell ref="C171:C182"/>
    <mergeCell ref="D171:D182"/>
    <mergeCell ref="A159:A170"/>
    <mergeCell ref="B159:B170"/>
    <mergeCell ref="C159:C170"/>
    <mergeCell ref="D159:D170"/>
    <mergeCell ref="E159:E170"/>
    <mergeCell ref="F159:F170"/>
    <mergeCell ref="A147:A158"/>
    <mergeCell ref="B147:B158"/>
    <mergeCell ref="E171:E182"/>
    <mergeCell ref="F171:F182"/>
    <mergeCell ref="D134:D146"/>
    <mergeCell ref="E134:E146"/>
    <mergeCell ref="F183:F194"/>
    <mergeCell ref="B256:B267"/>
    <mergeCell ref="C256:C267"/>
    <mergeCell ref="D256:D267"/>
    <mergeCell ref="F244:F255"/>
    <mergeCell ref="B195:B206"/>
    <mergeCell ref="C195:C206"/>
    <mergeCell ref="D195:D206"/>
    <mergeCell ref="A232:A243"/>
    <mergeCell ref="A256:A267"/>
    <mergeCell ref="E256:E267"/>
    <mergeCell ref="D244:D255"/>
    <mergeCell ref="E244:E255"/>
    <mergeCell ref="E195:E206"/>
    <mergeCell ref="A195:A206"/>
    <mergeCell ref="F195:F206"/>
    <mergeCell ref="A207:A219"/>
    <mergeCell ref="B207:B219"/>
    <mergeCell ref="C207:C219"/>
    <mergeCell ref="E207:E219"/>
    <mergeCell ref="D207:D219"/>
    <mergeCell ref="F207:F219"/>
    <mergeCell ref="F220:F231"/>
    <mergeCell ref="C232:C243"/>
    <mergeCell ref="A220:A231"/>
    <mergeCell ref="B220:B231"/>
    <mergeCell ref="C220:C231"/>
    <mergeCell ref="D220:D231"/>
    <mergeCell ref="E220:E231"/>
    <mergeCell ref="F232:F243"/>
    <mergeCell ref="F422:F425"/>
    <mergeCell ref="E316:E327"/>
    <mergeCell ref="B415:B416"/>
    <mergeCell ref="F316:F327"/>
    <mergeCell ref="F328:F339"/>
    <mergeCell ref="A316:A327"/>
    <mergeCell ref="A365:A376"/>
    <mergeCell ref="E365:E376"/>
    <mergeCell ref="F365:F376"/>
    <mergeCell ref="A353:A364"/>
    <mergeCell ref="B353:B364"/>
    <mergeCell ref="F256:F267"/>
    <mergeCell ref="A280:A291"/>
    <mergeCell ref="E377:E388"/>
    <mergeCell ref="E353:E364"/>
    <mergeCell ref="F353:F364"/>
    <mergeCell ref="F340:F352"/>
    <mergeCell ref="C304:C31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3" manualBreakCount="3">
    <brk id="25" max="31" man="1"/>
    <brk id="341" max="31" man="1"/>
    <brk id="40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2023-05-05T03:36:59Z</cp:lastPrinted>
  <dcterms:created xsi:type="dcterms:W3CDTF">1996-10-08T23:32:33Z</dcterms:created>
  <dcterms:modified xsi:type="dcterms:W3CDTF">2023-06-22T03:25:35Z</dcterms:modified>
</cp:coreProperties>
</file>