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5955" windowWidth="19260" windowHeight="6000"/>
  </bookViews>
  <sheets>
    <sheet name="2016" sheetId="1" r:id="rId1"/>
  </sheets>
  <definedNames>
    <definedName name="_xlnm.Print_Titles" localSheetId="0">'2016'!$3:$4</definedName>
  </definedNames>
  <calcPr calcId="125725"/>
</workbook>
</file>

<file path=xl/calcChain.xml><?xml version="1.0" encoding="utf-8"?>
<calcChain xmlns="http://schemas.openxmlformats.org/spreadsheetml/2006/main">
  <c r="C32" i="1"/>
  <c r="C27"/>
  <c r="C23"/>
  <c r="G32"/>
  <c r="G23"/>
  <c r="I52"/>
  <c r="C50" l="1"/>
  <c r="C47"/>
  <c r="C44"/>
  <c r="C40"/>
  <c r="C35"/>
  <c r="C30"/>
  <c r="C25"/>
  <c r="C19"/>
  <c r="C16"/>
  <c r="C14"/>
  <c r="C5"/>
  <c r="C53" s="1"/>
  <c r="H51"/>
  <c r="I51" s="1"/>
  <c r="G50"/>
  <c r="F50"/>
  <c r="E50"/>
  <c r="D50"/>
  <c r="H49"/>
  <c r="I49" s="1"/>
  <c r="H48"/>
  <c r="I48" s="1"/>
  <c r="H47"/>
  <c r="G47"/>
  <c r="F47"/>
  <c r="E47"/>
  <c r="D47"/>
  <c r="H46"/>
  <c r="I46" s="1"/>
  <c r="H45"/>
  <c r="I45" s="1"/>
  <c r="G44"/>
  <c r="F44"/>
  <c r="E44"/>
  <c r="D44"/>
  <c r="H43"/>
  <c r="I43" s="1"/>
  <c r="H42"/>
  <c r="I42" s="1"/>
  <c r="H41"/>
  <c r="I41" s="1"/>
  <c r="G40"/>
  <c r="F40"/>
  <c r="E40"/>
  <c r="D40"/>
  <c r="H39"/>
  <c r="G38"/>
  <c r="F38"/>
  <c r="E38"/>
  <c r="D38"/>
  <c r="H37"/>
  <c r="I37" s="1"/>
  <c r="H36"/>
  <c r="I36" s="1"/>
  <c r="G35"/>
  <c r="F35"/>
  <c r="E35"/>
  <c r="D35"/>
  <c r="H34"/>
  <c r="I34" s="1"/>
  <c r="H33"/>
  <c r="I33" s="1"/>
  <c r="H32"/>
  <c r="I32" s="1"/>
  <c r="H31"/>
  <c r="G30"/>
  <c r="F30"/>
  <c r="E30"/>
  <c r="D30"/>
  <c r="H29"/>
  <c r="I29" s="1"/>
  <c r="H28"/>
  <c r="I28" s="1"/>
  <c r="H27"/>
  <c r="I27" s="1"/>
  <c r="H26"/>
  <c r="G25"/>
  <c r="F25"/>
  <c r="E25"/>
  <c r="D25"/>
  <c r="H24"/>
  <c r="I24" s="1"/>
  <c r="H23"/>
  <c r="I23" s="1"/>
  <c r="H22"/>
  <c r="I22" s="1"/>
  <c r="H21"/>
  <c r="H20"/>
  <c r="I20" s="1"/>
  <c r="G19"/>
  <c r="F19"/>
  <c r="E19"/>
  <c r="D19"/>
  <c r="H17"/>
  <c r="G16"/>
  <c r="F16"/>
  <c r="E16"/>
  <c r="D16"/>
  <c r="H15"/>
  <c r="I15" s="1"/>
  <c r="G14"/>
  <c r="F14"/>
  <c r="E14"/>
  <c r="D14"/>
  <c r="H13"/>
  <c r="I13" s="1"/>
  <c r="H12"/>
  <c r="I12" s="1"/>
  <c r="H11"/>
  <c r="I11" s="1"/>
  <c r="H10"/>
  <c r="I10" s="1"/>
  <c r="H9"/>
  <c r="I9" s="1"/>
  <c r="H8"/>
  <c r="H7"/>
  <c r="I7" s="1"/>
  <c r="H6"/>
  <c r="I6" s="1"/>
  <c r="G5"/>
  <c r="F5"/>
  <c r="E5"/>
  <c r="D5"/>
  <c r="D53" l="1"/>
  <c r="F53"/>
  <c r="H14"/>
  <c r="E53"/>
  <c r="G53"/>
  <c r="H38"/>
  <c r="H44"/>
  <c r="H50"/>
  <c r="H40"/>
  <c r="I8"/>
  <c r="H5"/>
  <c r="I17"/>
  <c r="H16"/>
  <c r="I21"/>
  <c r="H19"/>
  <c r="I26"/>
  <c r="H25"/>
  <c r="I31"/>
  <c r="H30"/>
  <c r="H35"/>
  <c r="H53" l="1"/>
  <c r="I53" s="1"/>
  <c r="C39" l="1"/>
  <c r="I39" s="1"/>
  <c r="I47" l="1"/>
  <c r="I44"/>
  <c r="I19"/>
  <c r="I14"/>
  <c r="C38"/>
  <c r="I38" s="1"/>
  <c r="I50"/>
  <c r="I16"/>
  <c r="I35"/>
  <c r="I5"/>
  <c r="I25" l="1"/>
  <c r="I40"/>
  <c r="I30"/>
</calcChain>
</file>

<file path=xl/sharedStrings.xml><?xml version="1.0" encoding="utf-8"?>
<sst xmlns="http://schemas.openxmlformats.org/spreadsheetml/2006/main" count="110" uniqueCount="110">
  <si>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</si>
  <si>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</si>
  <si>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</si>
  <si>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</si>
  <si>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</si>
  <si>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</si>
  <si>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</si>
  <si>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</si>
  <si>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</si>
  <si>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</si>
  <si>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</si>
  <si>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</si>
  <si>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</si>
  <si>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</si>
  <si>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</si>
  <si>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</si>
  <si>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</si>
  <si>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</si>
  <si>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</si>
  <si>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</si>
  <si>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</si>
  <si>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</si>
  <si>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</si>
  <si>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</si>
  <si>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</si>
  <si>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</si>
  <si>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</si>
  <si>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</si>
  <si>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</si>
  <si>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</si>
  <si>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</si>
  <si>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</si>
  <si>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</si>
  <si>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</si>
  <si>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</si>
  <si>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</si>
  <si>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</si>
  <si>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</si>
  <si>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 ХОЗЯЙСТВО</t>
  </si>
  <si>
    <t>0500</t>
  </si>
  <si>
    <t xml:space="preserve">Жилищное хозяйство </t>
  </si>
  <si>
    <t>0501</t>
  </si>
  <si>
    <t xml:space="preserve">Коммунальное хозяйство 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</si>
  <si>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</si>
  <si>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</si>
  <si>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</si>
  <si>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</si>
  <si>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</si>
  <si>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</si>
  <si>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</si>
  <si>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Дошкольное образование </t>
  </si>
  <si>
    <t>0701</t>
  </si>
  <si>
    <t xml:space="preserve">Общее образование </t>
  </si>
  <si>
    <t>0702</t>
  </si>
  <si>
    <t>Молодёжная политика и оздоровление детей</t>
  </si>
  <si>
    <t>0707</t>
  </si>
  <si>
    <t>Другие вопросы в области образования</t>
  </si>
  <si>
    <t>0709</t>
  </si>
  <si>
    <t xml:space="preserve">КУЛЬТУРА ,  КИНЕМАТОГРАФИЯ         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</si>
  <si>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</si>
  <si>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</si>
  <si>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</si>
  <si>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</si>
  <si>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</si>
  <si>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</si>
  <si>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</si>
  <si>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</si>
  <si>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</si>
  <si>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</si>
  <si>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</si>
  <si>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 и детства</t>
  </si>
  <si>
    <t>1004</t>
  </si>
  <si>
    <t>ФИЗИЧЕСКАЯ  КУЛЬТУРА И СПОРТ</t>
  </si>
  <si>
    <t>1100</t>
  </si>
  <si>
    <t xml:space="preserve">Физическая культура </t>
  </si>
  <si>
    <t>1101</t>
  </si>
  <si>
    <t>Массовый спорт</t>
  </si>
  <si>
    <t>1102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</si>
  <si>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</si>
  <si>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</si>
  <si>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</si>
  <si>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</si>
  <si>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</si>
  <si>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</si>
  <si>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</si>
  <si>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</si>
  <si>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</si>
  <si>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</si>
  <si>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 xml:space="preserve">ИТОГО   РАСХОДОВ </t>
  </si>
  <si>
    <t xml:space="preserve">Изменения  расходных  обязательств муниципального  образования  г.Благовещенск </t>
  </si>
  <si>
    <t>Финансовая помощь</t>
  </si>
  <si>
    <t>Прочее</t>
  </si>
  <si>
    <t>ИТОГО изменений</t>
  </si>
  <si>
    <t>Примечание</t>
  </si>
  <si>
    <t>Здравоохранение</t>
  </si>
  <si>
    <t>Другие вопросы в области здравоохранения</t>
  </si>
  <si>
    <t>0900</t>
  </si>
  <si>
    <t>0909</t>
  </si>
  <si>
    <t xml:space="preserve">Остатки областных средств на 01.01.2016 </t>
  </si>
  <si>
    <t>Остатки городских средств на 01.01.2016</t>
  </si>
  <si>
    <t xml:space="preserve">Всего на 2016 год </t>
  </si>
  <si>
    <t xml:space="preserve">Информация по предлагаемым изменениям по расходам городского бюджета в разрезе кодов бюджетной классификации на  2016 год </t>
  </si>
  <si>
    <t xml:space="preserve"> выплаты на основании судебных решений гражданам,  пострадавшими в результате крупномасштабного наводнения в августе-сентябре 2013 года </t>
  </si>
  <si>
    <t xml:space="preserve">корректировка расходов по исполнительным листам </t>
  </si>
  <si>
    <t xml:space="preserve"> + 228,1 т.р. - уточнение расходов на замену труб холодного водоснабжения, замену частка трубы канализщации и унитазов в гимназии № 25,
+ 36300 т.р. - на оплату работ «под ключ» объекта  «Реконструкция здания МОАУ ДОД ДЮСШ № 3» (строительство крытого катка)</t>
  </si>
  <si>
    <t>решение от 17.12.2015 № 17/198 ( ред. от 31.03.2016 № 20/29)</t>
  </si>
  <si>
    <t>дополнительные выборы  в Благовещенскую городскую Думу по 10 округу</t>
  </si>
  <si>
    <t xml:space="preserve">  + 24265,0 т.р. - уточнение расходов на капитальный ремонт перекрестка ул.Мухина и ул.Игнатьевское шоссе (в т.ч. проектные работы), 
+0,2 т.р. корректировка расходов по строительству дорог в районе "5-ой" стройки </t>
  </si>
  <si>
    <t>Капитальный ремонт жилищного фонда г.Благовещенска</t>
  </si>
  <si>
    <t>субсидии юридическим лицам на возмещение затрат, связанных с обустройством мест массового отдыха (парки)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</si>
</sst>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26">
    <font>
      <sz val="10"/>
      <name val="Arial Cyr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1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 Cyr"/>
      <charset val="204"/>
    </font>
    <font>
      <b/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3" fillId="0" borderId="4" xfId="0" applyFont="1" applyBorder="1" applyAlignment="1">
      <alignment vertical="top"/>
    </xf>
    <xf numFmtId="0" fontId="15" fillId="0" borderId="9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9" xfId="0" applyNumberFormat="1" applyFont="1" applyBorder="1" applyAlignment="1">
      <alignment horizontal="center" vertical="top" wrapText="1"/>
    </xf>
    <xf numFmtId="164" fontId="2" fillId="0" borderId="10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Fill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center" vertical="top" wrapText="1"/>
    </xf>
    <xf numFmtId="0" fontId="22" fillId="0" borderId="9" xfId="0" applyFont="1" applyBorder="1" applyAlignment="1">
      <alignment vertical="top" wrapText="1"/>
    </xf>
    <xf numFmtId="1" fontId="9" fillId="0" borderId="1" xfId="2" applyNumberFormat="1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 wrapText="1"/>
    </xf>
    <xf numFmtId="164" fontId="2" fillId="0" borderId="10" xfId="0" applyNumberFormat="1" applyFont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 wrapText="1"/>
    </xf>
    <xf numFmtId="164" fontId="12" fillId="0" borderId="9" xfId="0" applyNumberFormat="1" applyFont="1" applyBorder="1" applyAlignment="1">
      <alignment horizontal="center" vertical="top" wrapText="1"/>
    </xf>
    <xf numFmtId="164" fontId="9" fillId="0" borderId="9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0" fontId="9" fillId="0" borderId="1" xfId="2" applyFont="1" applyFill="1" applyBorder="1" applyAlignment="1">
      <alignment vertical="top" wrapText="1"/>
    </xf>
    <xf numFmtId="49" fontId="11" fillId="0" borderId="9" xfId="0" applyNumberFormat="1" applyFont="1" applyFill="1" applyBorder="1" applyAlignment="1">
      <alignment horizontal="center" vertical="top"/>
    </xf>
    <xf numFmtId="164" fontId="16" fillId="0" borderId="9" xfId="0" applyNumberFormat="1" applyFont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19" fillId="0" borderId="9" xfId="0" applyNumberFormat="1" applyFont="1" applyFill="1" applyBorder="1" applyAlignment="1">
      <alignment horizontal="center" vertical="top" wrapText="1"/>
    </xf>
    <xf numFmtId="164" fontId="13" fillId="0" borderId="9" xfId="0" applyNumberFormat="1" applyFont="1" applyBorder="1" applyAlignment="1">
      <alignment horizontal="center" vertical="top"/>
    </xf>
    <xf numFmtId="164" fontId="12" fillId="0" borderId="9" xfId="0" applyNumberFormat="1" applyFont="1" applyBorder="1" applyAlignment="1">
      <alignment horizontal="center" vertical="top"/>
    </xf>
    <xf numFmtId="0" fontId="2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vertical="top"/>
    </xf>
    <xf numFmtId="0" fontId="7" fillId="0" borderId="0" xfId="0" applyFont="1" applyBorder="1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164" fontId="2" fillId="0" borderId="9" xfId="0" applyNumberFormat="1" applyFont="1" applyBorder="1" applyAlignment="1">
      <alignment horizontal="center" vertical="top"/>
    </xf>
    <xf numFmtId="164" fontId="13" fillId="0" borderId="9" xfId="0" applyNumberFormat="1" applyFont="1" applyFill="1" applyBorder="1" applyAlignment="1">
      <alignment horizontal="center" vertical="top" wrapText="1"/>
    </xf>
    <xf numFmtId="164" fontId="23" fillId="0" borderId="9" xfId="0" applyNumberFormat="1" applyFont="1" applyBorder="1" applyAlignment="1">
      <alignment horizontal="center" vertical="top" wrapText="1"/>
    </xf>
    <xf numFmtId="164" fontId="24" fillId="0" borderId="9" xfId="0" applyNumberFormat="1" applyFont="1" applyFill="1" applyBorder="1" applyAlignment="1">
      <alignment horizontal="center" vertical="top" wrapText="1"/>
    </xf>
    <xf numFmtId="164" fontId="13" fillId="0" borderId="10" xfId="0" applyNumberFormat="1" applyFont="1" applyBorder="1" applyAlignment="1">
      <alignment horizontal="center" vertical="top"/>
    </xf>
    <xf numFmtId="164" fontId="24" fillId="0" borderId="9" xfId="0" applyNumberFormat="1" applyFont="1" applyFill="1" applyBorder="1" applyAlignment="1">
      <alignment horizontal="center" vertical="top"/>
    </xf>
    <xf numFmtId="164" fontId="13" fillId="0" borderId="9" xfId="0" applyNumberFormat="1" applyFont="1" applyBorder="1" applyAlignment="1">
      <alignment horizontal="center" vertical="top" wrapText="1"/>
    </xf>
    <xf numFmtId="164" fontId="23" fillId="0" borderId="9" xfId="0" applyNumberFormat="1" applyFont="1" applyFill="1" applyBorder="1" applyAlignment="1">
      <alignment horizontal="center" vertical="top"/>
    </xf>
    <xf numFmtId="164" fontId="16" fillId="0" borderId="9" xfId="0" applyNumberFormat="1" applyFont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 wrapText="1"/>
    </xf>
    <xf numFmtId="164" fontId="5" fillId="0" borderId="10" xfId="0" applyNumberFormat="1" applyFont="1" applyFill="1" applyBorder="1" applyAlignment="1">
      <alignment horizontal="center" vertical="top" wrapText="1"/>
    </xf>
    <xf numFmtId="2" fontId="25" fillId="0" borderId="9" xfId="0" applyNumberFormat="1" applyFont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2" fontId="22" fillId="0" borderId="9" xfId="0" applyNumberFormat="1" applyFont="1" applyBorder="1" applyAlignment="1">
      <alignment vertical="top" wrapText="1"/>
    </xf>
    <xf numFmtId="1" fontId="21" fillId="0" borderId="5" xfId="2" applyNumberFormat="1" applyFont="1" applyFill="1" applyBorder="1" applyAlignment="1">
      <alignment horizontal="left" vertical="top" wrapText="1"/>
    </xf>
    <xf numFmtId="1" fontId="9" fillId="0" borderId="5" xfId="2" applyNumberFormat="1" applyFont="1" applyFill="1" applyBorder="1" applyAlignment="1">
      <alignment horizontal="left" vertical="top" wrapText="1"/>
    </xf>
    <xf numFmtId="164" fontId="8" fillId="0" borderId="12" xfId="0" applyNumberFormat="1" applyFont="1" applyBorder="1" applyAlignment="1">
      <alignment horizontal="center" vertical="center" wrapText="1"/>
    </xf>
    <xf numFmtId="164" fontId="18" fillId="0" borderId="6" xfId="0" applyNumberFormat="1" applyFont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2" fontId="17" fillId="0" borderId="9" xfId="0" applyNumberFormat="1" applyFont="1" applyBorder="1" applyAlignment="1">
      <alignment vertical="top" wrapText="1"/>
    </xf>
    <xf numFmtId="164" fontId="9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164" fontId="17" fillId="0" borderId="1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2"/>
    <cellStyle name="Обычный 4" xfId="1"/>
    <cellStyle name="Финансовый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zoomScale="75" zoomScaleNormal="75" workbookViewId="0">
      <pane xSplit="2" ySplit="4" topLeftCell="C29" activePane="bottomRight" state="frozen"/>
      <selection pane="topRight" activeCell="C1" sqref="C1"/>
      <selection pane="bottomLeft" activeCell="A5" sqref="A5"/>
      <selection pane="bottomRight" sqref="A1:J1"/>
    </sheetView>
  </sheetViews>
  <sheetFormatPr defaultRowHeight="15"/>
  <cols>
    <col min="1" max="1" width="42" style="44" customWidth="1"/>
    <col min="2" max="2" width="6.28515625" style="42" customWidth="1"/>
    <col min="3" max="4" width="12.7109375" style="1" customWidth="1"/>
    <col min="5" max="5" width="10" style="1" customWidth="1"/>
    <col min="6" max="6" width="9.7109375" style="1" customWidth="1"/>
    <col min="7" max="7" width="11" style="1" customWidth="1"/>
    <col min="8" max="8" width="12.7109375" style="1" customWidth="1"/>
    <col min="9" max="9" width="14.5703125" style="1" customWidth="1"/>
    <col min="10" max="10" width="40.85546875" style="1" customWidth="1"/>
    <col min="11" max="230" width="9.140625" style="1"/>
    <col min="231" max="231" width="66.140625" style="1" customWidth="1"/>
    <col min="232" max="232" width="12.140625" style="1" customWidth="1"/>
    <col min="233" max="233" width="14.42578125" style="1" customWidth="1"/>
    <col min="234" max="234" width="15.85546875" style="1" customWidth="1"/>
    <col min="235" max="486" width="9.140625" style="1"/>
    <col min="487" max="487" width="66.140625" style="1" customWidth="1"/>
    <col min="488" max="488" width="12.140625" style="1" customWidth="1"/>
    <col min="489" max="489" width="14.42578125" style="1" customWidth="1"/>
    <col min="490" max="490" width="15.85546875" style="1" customWidth="1"/>
    <col min="491" max="742" width="9.140625" style="1"/>
    <col min="743" max="743" width="66.140625" style="1" customWidth="1"/>
    <col min="744" max="744" width="12.140625" style="1" customWidth="1"/>
    <col min="745" max="745" width="14.42578125" style="1" customWidth="1"/>
    <col min="746" max="746" width="15.85546875" style="1" customWidth="1"/>
    <col min="747" max="998" width="9.140625" style="1"/>
    <col min="999" max="999" width="66.140625" style="1" customWidth="1"/>
    <col min="1000" max="1000" width="12.140625" style="1" customWidth="1"/>
    <col min="1001" max="1001" width="14.42578125" style="1" customWidth="1"/>
    <col min="1002" max="1002" width="15.85546875" style="1" customWidth="1"/>
    <col min="1003" max="1254" width="9.140625" style="1"/>
    <col min="1255" max="1255" width="66.140625" style="1" customWidth="1"/>
    <col min="1256" max="1256" width="12.140625" style="1" customWidth="1"/>
    <col min="1257" max="1257" width="14.42578125" style="1" customWidth="1"/>
    <col min="1258" max="1258" width="15.85546875" style="1" customWidth="1"/>
    <col min="1259" max="1510" width="9.140625" style="1"/>
    <col min="1511" max="1511" width="66.140625" style="1" customWidth="1"/>
    <col min="1512" max="1512" width="12.140625" style="1" customWidth="1"/>
    <col min="1513" max="1513" width="14.42578125" style="1" customWidth="1"/>
    <col min="1514" max="1514" width="15.85546875" style="1" customWidth="1"/>
    <col min="1515" max="1766" width="9.140625" style="1"/>
    <col min="1767" max="1767" width="66.140625" style="1" customWidth="1"/>
    <col min="1768" max="1768" width="12.140625" style="1" customWidth="1"/>
    <col min="1769" max="1769" width="14.42578125" style="1" customWidth="1"/>
    <col min="1770" max="1770" width="15.85546875" style="1" customWidth="1"/>
    <col min="1771" max="2022" width="9.140625" style="1"/>
    <col min="2023" max="2023" width="66.140625" style="1" customWidth="1"/>
    <col min="2024" max="2024" width="12.140625" style="1" customWidth="1"/>
    <col min="2025" max="2025" width="14.42578125" style="1" customWidth="1"/>
    <col min="2026" max="2026" width="15.85546875" style="1" customWidth="1"/>
    <col min="2027" max="2278" width="9.140625" style="1"/>
    <col min="2279" max="2279" width="66.140625" style="1" customWidth="1"/>
    <col min="2280" max="2280" width="12.140625" style="1" customWidth="1"/>
    <col min="2281" max="2281" width="14.42578125" style="1" customWidth="1"/>
    <col min="2282" max="2282" width="15.85546875" style="1" customWidth="1"/>
    <col min="2283" max="2534" width="9.140625" style="1"/>
    <col min="2535" max="2535" width="66.140625" style="1" customWidth="1"/>
    <col min="2536" max="2536" width="12.140625" style="1" customWidth="1"/>
    <col min="2537" max="2537" width="14.42578125" style="1" customWidth="1"/>
    <col min="2538" max="2538" width="15.85546875" style="1" customWidth="1"/>
    <col min="2539" max="2790" width="9.140625" style="1"/>
    <col min="2791" max="2791" width="66.140625" style="1" customWidth="1"/>
    <col min="2792" max="2792" width="12.140625" style="1" customWidth="1"/>
    <col min="2793" max="2793" width="14.42578125" style="1" customWidth="1"/>
    <col min="2794" max="2794" width="15.85546875" style="1" customWidth="1"/>
    <col min="2795" max="3046" width="9.140625" style="1"/>
    <col min="3047" max="3047" width="66.140625" style="1" customWidth="1"/>
    <col min="3048" max="3048" width="12.140625" style="1" customWidth="1"/>
    <col min="3049" max="3049" width="14.42578125" style="1" customWidth="1"/>
    <col min="3050" max="3050" width="15.85546875" style="1" customWidth="1"/>
    <col min="3051" max="3302" width="9.140625" style="1"/>
    <col min="3303" max="3303" width="66.140625" style="1" customWidth="1"/>
    <col min="3304" max="3304" width="12.140625" style="1" customWidth="1"/>
    <col min="3305" max="3305" width="14.42578125" style="1" customWidth="1"/>
    <col min="3306" max="3306" width="15.85546875" style="1" customWidth="1"/>
    <col min="3307" max="3558" width="9.140625" style="1"/>
    <col min="3559" max="3559" width="66.140625" style="1" customWidth="1"/>
    <col min="3560" max="3560" width="12.140625" style="1" customWidth="1"/>
    <col min="3561" max="3561" width="14.42578125" style="1" customWidth="1"/>
    <col min="3562" max="3562" width="15.85546875" style="1" customWidth="1"/>
    <col min="3563" max="3814" width="9.140625" style="1"/>
    <col min="3815" max="3815" width="66.140625" style="1" customWidth="1"/>
    <col min="3816" max="3816" width="12.140625" style="1" customWidth="1"/>
    <col min="3817" max="3817" width="14.42578125" style="1" customWidth="1"/>
    <col min="3818" max="3818" width="15.85546875" style="1" customWidth="1"/>
    <col min="3819" max="4070" width="9.140625" style="1"/>
    <col min="4071" max="4071" width="66.140625" style="1" customWidth="1"/>
    <col min="4072" max="4072" width="12.140625" style="1" customWidth="1"/>
    <col min="4073" max="4073" width="14.42578125" style="1" customWidth="1"/>
    <col min="4074" max="4074" width="15.85546875" style="1" customWidth="1"/>
    <col min="4075" max="4326" width="9.140625" style="1"/>
    <col min="4327" max="4327" width="66.140625" style="1" customWidth="1"/>
    <col min="4328" max="4328" width="12.140625" style="1" customWidth="1"/>
    <col min="4329" max="4329" width="14.42578125" style="1" customWidth="1"/>
    <col min="4330" max="4330" width="15.85546875" style="1" customWidth="1"/>
    <col min="4331" max="4582" width="9.140625" style="1"/>
    <col min="4583" max="4583" width="66.140625" style="1" customWidth="1"/>
    <col min="4584" max="4584" width="12.140625" style="1" customWidth="1"/>
    <col min="4585" max="4585" width="14.42578125" style="1" customWidth="1"/>
    <col min="4586" max="4586" width="15.85546875" style="1" customWidth="1"/>
    <col min="4587" max="4838" width="9.140625" style="1"/>
    <col min="4839" max="4839" width="66.140625" style="1" customWidth="1"/>
    <col min="4840" max="4840" width="12.140625" style="1" customWidth="1"/>
    <col min="4841" max="4841" width="14.42578125" style="1" customWidth="1"/>
    <col min="4842" max="4842" width="15.85546875" style="1" customWidth="1"/>
    <col min="4843" max="5094" width="9.140625" style="1"/>
    <col min="5095" max="5095" width="66.140625" style="1" customWidth="1"/>
    <col min="5096" max="5096" width="12.140625" style="1" customWidth="1"/>
    <col min="5097" max="5097" width="14.42578125" style="1" customWidth="1"/>
    <col min="5098" max="5098" width="15.85546875" style="1" customWidth="1"/>
    <col min="5099" max="5350" width="9.140625" style="1"/>
    <col min="5351" max="5351" width="66.140625" style="1" customWidth="1"/>
    <col min="5352" max="5352" width="12.140625" style="1" customWidth="1"/>
    <col min="5353" max="5353" width="14.42578125" style="1" customWidth="1"/>
    <col min="5354" max="5354" width="15.85546875" style="1" customWidth="1"/>
    <col min="5355" max="5606" width="9.140625" style="1"/>
    <col min="5607" max="5607" width="66.140625" style="1" customWidth="1"/>
    <col min="5608" max="5608" width="12.140625" style="1" customWidth="1"/>
    <col min="5609" max="5609" width="14.42578125" style="1" customWidth="1"/>
    <col min="5610" max="5610" width="15.85546875" style="1" customWidth="1"/>
    <col min="5611" max="5862" width="9.140625" style="1"/>
    <col min="5863" max="5863" width="66.140625" style="1" customWidth="1"/>
    <col min="5864" max="5864" width="12.140625" style="1" customWidth="1"/>
    <col min="5865" max="5865" width="14.42578125" style="1" customWidth="1"/>
    <col min="5866" max="5866" width="15.85546875" style="1" customWidth="1"/>
    <col min="5867" max="6118" width="9.140625" style="1"/>
    <col min="6119" max="6119" width="66.140625" style="1" customWidth="1"/>
    <col min="6120" max="6120" width="12.140625" style="1" customWidth="1"/>
    <col min="6121" max="6121" width="14.42578125" style="1" customWidth="1"/>
    <col min="6122" max="6122" width="15.85546875" style="1" customWidth="1"/>
    <col min="6123" max="6374" width="9.140625" style="1"/>
    <col min="6375" max="6375" width="66.140625" style="1" customWidth="1"/>
    <col min="6376" max="6376" width="12.140625" style="1" customWidth="1"/>
    <col min="6377" max="6377" width="14.42578125" style="1" customWidth="1"/>
    <col min="6378" max="6378" width="15.85546875" style="1" customWidth="1"/>
    <col min="6379" max="6630" width="9.140625" style="1"/>
    <col min="6631" max="6631" width="66.140625" style="1" customWidth="1"/>
    <col min="6632" max="6632" width="12.140625" style="1" customWidth="1"/>
    <col min="6633" max="6633" width="14.42578125" style="1" customWidth="1"/>
    <col min="6634" max="6634" width="15.85546875" style="1" customWidth="1"/>
    <col min="6635" max="6886" width="9.140625" style="1"/>
    <col min="6887" max="6887" width="66.140625" style="1" customWidth="1"/>
    <col min="6888" max="6888" width="12.140625" style="1" customWidth="1"/>
    <col min="6889" max="6889" width="14.42578125" style="1" customWidth="1"/>
    <col min="6890" max="6890" width="15.85546875" style="1" customWidth="1"/>
    <col min="6891" max="7142" width="9.140625" style="1"/>
    <col min="7143" max="7143" width="66.140625" style="1" customWidth="1"/>
    <col min="7144" max="7144" width="12.140625" style="1" customWidth="1"/>
    <col min="7145" max="7145" width="14.42578125" style="1" customWidth="1"/>
    <col min="7146" max="7146" width="15.85546875" style="1" customWidth="1"/>
    <col min="7147" max="7398" width="9.140625" style="1"/>
    <col min="7399" max="7399" width="66.140625" style="1" customWidth="1"/>
    <col min="7400" max="7400" width="12.140625" style="1" customWidth="1"/>
    <col min="7401" max="7401" width="14.42578125" style="1" customWidth="1"/>
    <col min="7402" max="7402" width="15.85546875" style="1" customWidth="1"/>
    <col min="7403" max="7654" width="9.140625" style="1"/>
    <col min="7655" max="7655" width="66.140625" style="1" customWidth="1"/>
    <col min="7656" max="7656" width="12.140625" style="1" customWidth="1"/>
    <col min="7657" max="7657" width="14.42578125" style="1" customWidth="1"/>
    <col min="7658" max="7658" width="15.85546875" style="1" customWidth="1"/>
    <col min="7659" max="7910" width="9.140625" style="1"/>
    <col min="7911" max="7911" width="66.140625" style="1" customWidth="1"/>
    <col min="7912" max="7912" width="12.140625" style="1" customWidth="1"/>
    <col min="7913" max="7913" width="14.42578125" style="1" customWidth="1"/>
    <col min="7914" max="7914" width="15.85546875" style="1" customWidth="1"/>
    <col min="7915" max="8166" width="9.140625" style="1"/>
    <col min="8167" max="8167" width="66.140625" style="1" customWidth="1"/>
    <col min="8168" max="8168" width="12.140625" style="1" customWidth="1"/>
    <col min="8169" max="8169" width="14.42578125" style="1" customWidth="1"/>
    <col min="8170" max="8170" width="15.85546875" style="1" customWidth="1"/>
    <col min="8171" max="8422" width="9.140625" style="1"/>
    <col min="8423" max="8423" width="66.140625" style="1" customWidth="1"/>
    <col min="8424" max="8424" width="12.140625" style="1" customWidth="1"/>
    <col min="8425" max="8425" width="14.42578125" style="1" customWidth="1"/>
    <col min="8426" max="8426" width="15.85546875" style="1" customWidth="1"/>
    <col min="8427" max="8678" width="9.140625" style="1"/>
    <col min="8679" max="8679" width="66.140625" style="1" customWidth="1"/>
    <col min="8680" max="8680" width="12.140625" style="1" customWidth="1"/>
    <col min="8681" max="8681" width="14.42578125" style="1" customWidth="1"/>
    <col min="8682" max="8682" width="15.85546875" style="1" customWidth="1"/>
    <col min="8683" max="8934" width="9.140625" style="1"/>
    <col min="8935" max="8935" width="66.140625" style="1" customWidth="1"/>
    <col min="8936" max="8936" width="12.140625" style="1" customWidth="1"/>
    <col min="8937" max="8937" width="14.42578125" style="1" customWidth="1"/>
    <col min="8938" max="8938" width="15.85546875" style="1" customWidth="1"/>
    <col min="8939" max="9190" width="9.140625" style="1"/>
    <col min="9191" max="9191" width="66.140625" style="1" customWidth="1"/>
    <col min="9192" max="9192" width="12.140625" style="1" customWidth="1"/>
    <col min="9193" max="9193" width="14.42578125" style="1" customWidth="1"/>
    <col min="9194" max="9194" width="15.85546875" style="1" customWidth="1"/>
    <col min="9195" max="9446" width="9.140625" style="1"/>
    <col min="9447" max="9447" width="66.140625" style="1" customWidth="1"/>
    <col min="9448" max="9448" width="12.140625" style="1" customWidth="1"/>
    <col min="9449" max="9449" width="14.42578125" style="1" customWidth="1"/>
    <col min="9450" max="9450" width="15.85546875" style="1" customWidth="1"/>
    <col min="9451" max="9702" width="9.140625" style="1"/>
    <col min="9703" max="9703" width="66.140625" style="1" customWidth="1"/>
    <col min="9704" max="9704" width="12.140625" style="1" customWidth="1"/>
    <col min="9705" max="9705" width="14.42578125" style="1" customWidth="1"/>
    <col min="9706" max="9706" width="15.85546875" style="1" customWidth="1"/>
    <col min="9707" max="9958" width="9.140625" style="1"/>
    <col min="9959" max="9959" width="66.140625" style="1" customWidth="1"/>
    <col min="9960" max="9960" width="12.140625" style="1" customWidth="1"/>
    <col min="9961" max="9961" width="14.42578125" style="1" customWidth="1"/>
    <col min="9962" max="9962" width="15.85546875" style="1" customWidth="1"/>
    <col min="9963" max="10214" width="9.140625" style="1"/>
    <col min="10215" max="10215" width="66.140625" style="1" customWidth="1"/>
    <col min="10216" max="10216" width="12.140625" style="1" customWidth="1"/>
    <col min="10217" max="10217" width="14.42578125" style="1" customWidth="1"/>
    <col min="10218" max="10218" width="15.85546875" style="1" customWidth="1"/>
    <col min="10219" max="10470" width="9.140625" style="1"/>
    <col min="10471" max="10471" width="66.140625" style="1" customWidth="1"/>
    <col min="10472" max="10472" width="12.140625" style="1" customWidth="1"/>
    <col min="10473" max="10473" width="14.42578125" style="1" customWidth="1"/>
    <col min="10474" max="10474" width="15.85546875" style="1" customWidth="1"/>
    <col min="10475" max="10726" width="9.140625" style="1"/>
    <col min="10727" max="10727" width="66.140625" style="1" customWidth="1"/>
    <col min="10728" max="10728" width="12.140625" style="1" customWidth="1"/>
    <col min="10729" max="10729" width="14.42578125" style="1" customWidth="1"/>
    <col min="10730" max="10730" width="15.85546875" style="1" customWidth="1"/>
    <col min="10731" max="10982" width="9.140625" style="1"/>
    <col min="10983" max="10983" width="66.140625" style="1" customWidth="1"/>
    <col min="10984" max="10984" width="12.140625" style="1" customWidth="1"/>
    <col min="10985" max="10985" width="14.42578125" style="1" customWidth="1"/>
    <col min="10986" max="10986" width="15.85546875" style="1" customWidth="1"/>
    <col min="10987" max="11238" width="9.140625" style="1"/>
    <col min="11239" max="11239" width="66.140625" style="1" customWidth="1"/>
    <col min="11240" max="11240" width="12.140625" style="1" customWidth="1"/>
    <col min="11241" max="11241" width="14.42578125" style="1" customWidth="1"/>
    <col min="11242" max="11242" width="15.85546875" style="1" customWidth="1"/>
    <col min="11243" max="11494" width="9.140625" style="1"/>
    <col min="11495" max="11495" width="66.140625" style="1" customWidth="1"/>
    <col min="11496" max="11496" width="12.140625" style="1" customWidth="1"/>
    <col min="11497" max="11497" width="14.42578125" style="1" customWidth="1"/>
    <col min="11498" max="11498" width="15.85546875" style="1" customWidth="1"/>
    <col min="11499" max="11750" width="9.140625" style="1"/>
    <col min="11751" max="11751" width="66.140625" style="1" customWidth="1"/>
    <col min="11752" max="11752" width="12.140625" style="1" customWidth="1"/>
    <col min="11753" max="11753" width="14.42578125" style="1" customWidth="1"/>
    <col min="11754" max="11754" width="15.85546875" style="1" customWidth="1"/>
    <col min="11755" max="12006" width="9.140625" style="1"/>
    <col min="12007" max="12007" width="66.140625" style="1" customWidth="1"/>
    <col min="12008" max="12008" width="12.140625" style="1" customWidth="1"/>
    <col min="12009" max="12009" width="14.42578125" style="1" customWidth="1"/>
    <col min="12010" max="12010" width="15.85546875" style="1" customWidth="1"/>
    <col min="12011" max="12262" width="9.140625" style="1"/>
    <col min="12263" max="12263" width="66.140625" style="1" customWidth="1"/>
    <col min="12264" max="12264" width="12.140625" style="1" customWidth="1"/>
    <col min="12265" max="12265" width="14.42578125" style="1" customWidth="1"/>
    <col min="12266" max="12266" width="15.85546875" style="1" customWidth="1"/>
    <col min="12267" max="12518" width="9.140625" style="1"/>
    <col min="12519" max="12519" width="66.140625" style="1" customWidth="1"/>
    <col min="12520" max="12520" width="12.140625" style="1" customWidth="1"/>
    <col min="12521" max="12521" width="14.42578125" style="1" customWidth="1"/>
    <col min="12522" max="12522" width="15.85546875" style="1" customWidth="1"/>
    <col min="12523" max="12774" width="9.140625" style="1"/>
    <col min="12775" max="12775" width="66.140625" style="1" customWidth="1"/>
    <col min="12776" max="12776" width="12.140625" style="1" customWidth="1"/>
    <col min="12777" max="12777" width="14.42578125" style="1" customWidth="1"/>
    <col min="12778" max="12778" width="15.85546875" style="1" customWidth="1"/>
    <col min="12779" max="13030" width="9.140625" style="1"/>
    <col min="13031" max="13031" width="66.140625" style="1" customWidth="1"/>
    <col min="13032" max="13032" width="12.140625" style="1" customWidth="1"/>
    <col min="13033" max="13033" width="14.42578125" style="1" customWidth="1"/>
    <col min="13034" max="13034" width="15.85546875" style="1" customWidth="1"/>
    <col min="13035" max="13286" width="9.140625" style="1"/>
    <col min="13287" max="13287" width="66.140625" style="1" customWidth="1"/>
    <col min="13288" max="13288" width="12.140625" style="1" customWidth="1"/>
    <col min="13289" max="13289" width="14.42578125" style="1" customWidth="1"/>
    <col min="13290" max="13290" width="15.85546875" style="1" customWidth="1"/>
    <col min="13291" max="13542" width="9.140625" style="1"/>
    <col min="13543" max="13543" width="66.140625" style="1" customWidth="1"/>
    <col min="13544" max="13544" width="12.140625" style="1" customWidth="1"/>
    <col min="13545" max="13545" width="14.42578125" style="1" customWidth="1"/>
    <col min="13546" max="13546" width="15.85546875" style="1" customWidth="1"/>
    <col min="13547" max="13798" width="9.140625" style="1"/>
    <col min="13799" max="13799" width="66.140625" style="1" customWidth="1"/>
    <col min="13800" max="13800" width="12.140625" style="1" customWidth="1"/>
    <col min="13801" max="13801" width="14.42578125" style="1" customWidth="1"/>
    <col min="13802" max="13802" width="15.85546875" style="1" customWidth="1"/>
    <col min="13803" max="14054" width="9.140625" style="1"/>
    <col min="14055" max="14055" width="66.140625" style="1" customWidth="1"/>
    <col min="14056" max="14056" width="12.140625" style="1" customWidth="1"/>
    <col min="14057" max="14057" width="14.42578125" style="1" customWidth="1"/>
    <col min="14058" max="14058" width="15.85546875" style="1" customWidth="1"/>
    <col min="14059" max="14310" width="9.140625" style="1"/>
    <col min="14311" max="14311" width="66.140625" style="1" customWidth="1"/>
    <col min="14312" max="14312" width="12.140625" style="1" customWidth="1"/>
    <col min="14313" max="14313" width="14.42578125" style="1" customWidth="1"/>
    <col min="14314" max="14314" width="15.85546875" style="1" customWidth="1"/>
    <col min="14315" max="14566" width="9.140625" style="1"/>
    <col min="14567" max="14567" width="66.140625" style="1" customWidth="1"/>
    <col min="14568" max="14568" width="12.140625" style="1" customWidth="1"/>
    <col min="14569" max="14569" width="14.42578125" style="1" customWidth="1"/>
    <col min="14570" max="14570" width="15.85546875" style="1" customWidth="1"/>
    <col min="14571" max="14822" width="9.140625" style="1"/>
    <col min="14823" max="14823" width="66.140625" style="1" customWidth="1"/>
    <col min="14824" max="14824" width="12.140625" style="1" customWidth="1"/>
    <col min="14825" max="14825" width="14.42578125" style="1" customWidth="1"/>
    <col min="14826" max="14826" width="15.85546875" style="1" customWidth="1"/>
    <col min="14827" max="15078" width="9.140625" style="1"/>
    <col min="15079" max="15079" width="66.140625" style="1" customWidth="1"/>
    <col min="15080" max="15080" width="12.140625" style="1" customWidth="1"/>
    <col min="15081" max="15081" width="14.42578125" style="1" customWidth="1"/>
    <col min="15082" max="15082" width="15.85546875" style="1" customWidth="1"/>
    <col min="15083" max="15334" width="9.140625" style="1"/>
    <col min="15335" max="15335" width="66.140625" style="1" customWidth="1"/>
    <col min="15336" max="15336" width="12.140625" style="1" customWidth="1"/>
    <col min="15337" max="15337" width="14.42578125" style="1" customWidth="1"/>
    <col min="15338" max="15338" width="15.85546875" style="1" customWidth="1"/>
    <col min="15339" max="15590" width="9.140625" style="1"/>
    <col min="15591" max="15591" width="66.140625" style="1" customWidth="1"/>
    <col min="15592" max="15592" width="12.140625" style="1" customWidth="1"/>
    <col min="15593" max="15593" width="14.42578125" style="1" customWidth="1"/>
    <col min="15594" max="15594" width="15.85546875" style="1" customWidth="1"/>
    <col min="15595" max="15846" width="9.140625" style="1"/>
    <col min="15847" max="15847" width="66.140625" style="1" customWidth="1"/>
    <col min="15848" max="15848" width="12.140625" style="1" customWidth="1"/>
    <col min="15849" max="15849" width="14.42578125" style="1" customWidth="1"/>
    <col min="15850" max="15850" width="15.85546875" style="1" customWidth="1"/>
    <col min="15851" max="16102" width="9.140625" style="1"/>
    <col min="16103" max="16103" width="66.140625" style="1" customWidth="1"/>
    <col min="16104" max="16104" width="12.140625" style="1" customWidth="1"/>
    <col min="16105" max="16105" width="14.42578125" style="1" customWidth="1"/>
    <col min="16106" max="16106" width="15.85546875" style="1" customWidth="1"/>
    <col min="16107" max="16384" width="9.140625" style="1"/>
  </cols>
  <sheetData>
    <row r="1" spans="1:11" ht="14.25" customHeight="1">
      <c r="A1" s="67" t="s">
        <v>101</v>
      </c>
      <c r="B1" s="67"/>
      <c r="C1" s="67"/>
      <c r="D1" s="67"/>
      <c r="E1" s="67"/>
      <c r="F1" s="67"/>
      <c r="G1" s="67"/>
      <c r="H1" s="67"/>
      <c r="I1" s="67"/>
      <c r="J1" s="67"/>
    </row>
    <row r="2" spans="1:11" ht="14.25">
      <c r="A2" s="8"/>
      <c r="B2" s="8"/>
    </row>
    <row r="3" spans="1:11" ht="28.5" customHeight="1">
      <c r="A3" s="70"/>
      <c r="B3" s="71"/>
      <c r="C3" s="72" t="s">
        <v>105</v>
      </c>
      <c r="D3" s="74" t="s">
        <v>89</v>
      </c>
      <c r="E3" s="75"/>
      <c r="F3" s="75"/>
      <c r="G3" s="75"/>
      <c r="H3" s="76"/>
      <c r="I3" s="72" t="s">
        <v>100</v>
      </c>
      <c r="J3" s="68" t="s">
        <v>93</v>
      </c>
    </row>
    <row r="4" spans="1:11" ht="49.5" customHeight="1">
      <c r="A4" s="70"/>
      <c r="B4" s="71"/>
      <c r="C4" s="73"/>
      <c r="D4" s="61" t="s">
        <v>90</v>
      </c>
      <c r="E4" s="62" t="s">
        <v>98</v>
      </c>
      <c r="F4" s="62" t="s">
        <v>99</v>
      </c>
      <c r="G4" s="63" t="s">
        <v>91</v>
      </c>
      <c r="H4" s="64" t="s">
        <v>92</v>
      </c>
      <c r="I4" s="73"/>
      <c r="J4" s="69"/>
    </row>
    <row r="5" spans="1:11" ht="28.5">
      <c r="A5" s="9" t="s">
        <v>0</v>
      </c>
      <c r="B5" s="10" t="s">
        <v>1</v>
      </c>
      <c r="C5" s="11">
        <f>C6+C7+C8+C9+C10+C12+C13</f>
        <v>546573.80000000005</v>
      </c>
      <c r="D5" s="11">
        <f>SUM(D6+D7+D8+D10+D11+D12+D13+D9)</f>
        <v>0</v>
      </c>
      <c r="E5" s="11">
        <f>SUM(E6+E7+E8+E10+E11+E12+E13+E9)</f>
        <v>0</v>
      </c>
      <c r="F5" s="11">
        <f>SUM(F6+F7+F8+F10+F11+F12+F13+F9)</f>
        <v>0</v>
      </c>
      <c r="G5" s="11">
        <f>SUM(G6+G7+G8+G10+G11+G12+G13+G9)</f>
        <v>1923.3999999999999</v>
      </c>
      <c r="H5" s="11">
        <f>SUM(H6+H7+H8+H10+H11+H12+H13+H9)</f>
        <v>1923.3999999999999</v>
      </c>
      <c r="I5" s="11">
        <f>C5+H5</f>
        <v>548497.20000000007</v>
      </c>
      <c r="J5" s="5"/>
    </row>
    <row r="6" spans="1:11" ht="45">
      <c r="A6" s="12" t="s">
        <v>2</v>
      </c>
      <c r="B6" s="13" t="s">
        <v>3</v>
      </c>
      <c r="C6" s="55">
        <v>2269.1999999999998</v>
      </c>
      <c r="D6" s="14"/>
      <c r="E6" s="14"/>
      <c r="F6" s="14"/>
      <c r="G6" s="14"/>
      <c r="H6" s="15">
        <f>D6+E6+G6+F6</f>
        <v>0</v>
      </c>
      <c r="I6" s="55">
        <f>C6+H6</f>
        <v>2269.1999999999998</v>
      </c>
      <c r="J6" s="16"/>
    </row>
    <row r="7" spans="1:11" ht="75">
      <c r="A7" s="12" t="s">
        <v>4</v>
      </c>
      <c r="B7" s="13" t="s">
        <v>5</v>
      </c>
      <c r="C7" s="55">
        <v>31960.3</v>
      </c>
      <c r="D7" s="14"/>
      <c r="E7" s="14"/>
      <c r="F7" s="14"/>
      <c r="G7" s="23"/>
      <c r="H7" s="15">
        <f>D7+E7+G7+F7</f>
        <v>0</v>
      </c>
      <c r="I7" s="55">
        <f t="shared" ref="I7:I13" si="0">C7+H7</f>
        <v>31960.3</v>
      </c>
      <c r="J7" s="16"/>
    </row>
    <row r="8" spans="1:11" ht="75">
      <c r="A8" s="12" t="s">
        <v>6</v>
      </c>
      <c r="B8" s="13" t="s">
        <v>7</v>
      </c>
      <c r="C8" s="55">
        <v>175285.4</v>
      </c>
      <c r="D8" s="14"/>
      <c r="E8" s="14"/>
      <c r="F8" s="14"/>
      <c r="G8" s="23"/>
      <c r="H8" s="15">
        <f t="shared" ref="H8:H12" si="1">D8+E8+G8+F8</f>
        <v>0</v>
      </c>
      <c r="I8" s="55">
        <f t="shared" si="0"/>
        <v>175285.4</v>
      </c>
      <c r="J8" s="16"/>
    </row>
    <row r="9" spans="1:11">
      <c r="A9" s="17" t="s">
        <v>8</v>
      </c>
      <c r="B9" s="18" t="s">
        <v>9</v>
      </c>
      <c r="C9" s="55">
        <v>332.4</v>
      </c>
      <c r="D9" s="14"/>
      <c r="E9" s="14"/>
      <c r="F9" s="14"/>
      <c r="G9" s="23"/>
      <c r="H9" s="15">
        <f t="shared" si="1"/>
        <v>0</v>
      </c>
      <c r="I9" s="55">
        <f t="shared" si="0"/>
        <v>332.4</v>
      </c>
      <c r="J9" s="16"/>
    </row>
    <row r="10" spans="1:11" ht="60">
      <c r="A10" s="12" t="s">
        <v>10</v>
      </c>
      <c r="B10" s="13" t="s">
        <v>11</v>
      </c>
      <c r="C10" s="55">
        <v>43008.5</v>
      </c>
      <c r="D10" s="14"/>
      <c r="E10" s="14"/>
      <c r="F10" s="14"/>
      <c r="G10" s="23"/>
      <c r="H10" s="15">
        <f t="shared" si="1"/>
        <v>0</v>
      </c>
      <c r="I10" s="55">
        <f t="shared" si="0"/>
        <v>43008.5</v>
      </c>
      <c r="J10" s="16"/>
    </row>
    <row r="11" spans="1:11" ht="30">
      <c r="A11" s="12" t="s">
        <v>12</v>
      </c>
      <c r="B11" s="13" t="s">
        <v>13</v>
      </c>
      <c r="C11" s="55"/>
      <c r="D11" s="14"/>
      <c r="E11" s="14"/>
      <c r="F11" s="14"/>
      <c r="G11" s="23">
        <v>1923.3</v>
      </c>
      <c r="H11" s="15">
        <f t="shared" si="1"/>
        <v>1923.3</v>
      </c>
      <c r="I11" s="55">
        <f t="shared" si="0"/>
        <v>1923.3</v>
      </c>
      <c r="J11" s="16" t="s">
        <v>106</v>
      </c>
    </row>
    <row r="12" spans="1:11">
      <c r="A12" s="12" t="s">
        <v>14</v>
      </c>
      <c r="B12" s="13" t="s">
        <v>15</v>
      </c>
      <c r="C12" s="55">
        <v>30000</v>
      </c>
      <c r="D12" s="14"/>
      <c r="E12" s="14"/>
      <c r="F12" s="14"/>
      <c r="G12" s="23"/>
      <c r="H12" s="15">
        <f t="shared" si="1"/>
        <v>0</v>
      </c>
      <c r="I12" s="55">
        <f t="shared" si="0"/>
        <v>30000</v>
      </c>
      <c r="J12" s="16"/>
    </row>
    <row r="13" spans="1:11">
      <c r="A13" s="12" t="s">
        <v>16</v>
      </c>
      <c r="B13" s="13" t="s">
        <v>17</v>
      </c>
      <c r="C13" s="55">
        <v>263718</v>
      </c>
      <c r="D13" s="14"/>
      <c r="E13" s="14"/>
      <c r="F13" s="14"/>
      <c r="G13" s="23">
        <v>0.1</v>
      </c>
      <c r="H13" s="15">
        <f>D13+E13+G13+F13</f>
        <v>0.1</v>
      </c>
      <c r="I13" s="55">
        <f t="shared" si="0"/>
        <v>263718.09999999998</v>
      </c>
      <c r="J13" s="56" t="s">
        <v>103</v>
      </c>
      <c r="K13" s="57"/>
    </row>
    <row r="14" spans="1:11" ht="14.25">
      <c r="A14" s="9" t="s">
        <v>18</v>
      </c>
      <c r="B14" s="19" t="s">
        <v>19</v>
      </c>
      <c r="C14" s="54">
        <f>C15</f>
        <v>145</v>
      </c>
      <c r="D14" s="21">
        <f>D15</f>
        <v>0</v>
      </c>
      <c r="E14" s="21">
        <f t="shared" ref="E14:H14" si="2">E15</f>
        <v>0</v>
      </c>
      <c r="F14" s="21">
        <f t="shared" si="2"/>
        <v>0</v>
      </c>
      <c r="G14" s="46">
        <f t="shared" si="2"/>
        <v>0</v>
      </c>
      <c r="H14" s="21">
        <f t="shared" si="2"/>
        <v>0</v>
      </c>
      <c r="I14" s="54">
        <f t="shared" ref="I14:I17" si="3">C14+H14</f>
        <v>145</v>
      </c>
      <c r="J14" s="16"/>
    </row>
    <row r="15" spans="1:11">
      <c r="A15" s="12" t="s">
        <v>20</v>
      </c>
      <c r="B15" s="13" t="s">
        <v>21</v>
      </c>
      <c r="C15" s="55">
        <v>145</v>
      </c>
      <c r="D15" s="14"/>
      <c r="E15" s="14"/>
      <c r="F15" s="14"/>
      <c r="G15" s="23"/>
      <c r="H15" s="15">
        <f>D15+E15+G15+F15</f>
        <v>0</v>
      </c>
      <c r="I15" s="55">
        <f t="shared" si="3"/>
        <v>145</v>
      </c>
      <c r="J15" s="16"/>
    </row>
    <row r="16" spans="1:11" ht="42.75">
      <c r="A16" s="9" t="s">
        <v>22</v>
      </c>
      <c r="B16" s="10" t="s">
        <v>23</v>
      </c>
      <c r="C16" s="54">
        <f>C17</f>
        <v>72894.7</v>
      </c>
      <c r="D16" s="22">
        <f t="shared" ref="D16:H16" si="4">D17</f>
        <v>0</v>
      </c>
      <c r="E16" s="22">
        <f t="shared" si="4"/>
        <v>0</v>
      </c>
      <c r="F16" s="22">
        <f t="shared" si="4"/>
        <v>0</v>
      </c>
      <c r="G16" s="47">
        <f t="shared" si="4"/>
        <v>0</v>
      </c>
      <c r="H16" s="22">
        <f t="shared" si="4"/>
        <v>0</v>
      </c>
      <c r="I16" s="54">
        <f t="shared" si="3"/>
        <v>72894.7</v>
      </c>
      <c r="J16" s="16"/>
    </row>
    <row r="17" spans="1:10" ht="60">
      <c r="A17" s="12" t="s">
        <v>24</v>
      </c>
      <c r="B17" s="13" t="s">
        <v>25</v>
      </c>
      <c r="C17" s="55">
        <v>72894.7</v>
      </c>
      <c r="D17" s="14"/>
      <c r="E17" s="14"/>
      <c r="F17" s="14"/>
      <c r="G17" s="23"/>
      <c r="H17" s="15">
        <f>D17+E17+G17+F17</f>
        <v>0</v>
      </c>
      <c r="I17" s="55">
        <f t="shared" si="3"/>
        <v>72894.7</v>
      </c>
      <c r="J17" s="16"/>
    </row>
    <row r="18" spans="1:10" ht="15" hidden="1" customHeight="1">
      <c r="A18" s="12"/>
      <c r="B18" s="13"/>
      <c r="C18" s="54"/>
      <c r="D18" s="14"/>
      <c r="E18" s="14"/>
      <c r="F18" s="14"/>
      <c r="G18" s="23"/>
      <c r="H18" s="15"/>
      <c r="I18" s="54"/>
      <c r="J18" s="16"/>
    </row>
    <row r="19" spans="1:10" ht="15.75">
      <c r="A19" s="9" t="s">
        <v>26</v>
      </c>
      <c r="B19" s="10" t="s">
        <v>27</v>
      </c>
      <c r="C19" s="54">
        <f t="shared" ref="C19:H19" si="5">C20+C21+C22+C23+C24</f>
        <v>769629.10000000009</v>
      </c>
      <c r="D19" s="22">
        <f t="shared" si="5"/>
        <v>0</v>
      </c>
      <c r="E19" s="22">
        <f t="shared" si="5"/>
        <v>0</v>
      </c>
      <c r="F19" s="22">
        <f t="shared" si="5"/>
        <v>0</v>
      </c>
      <c r="G19" s="47">
        <f t="shared" si="5"/>
        <v>24265.200000000001</v>
      </c>
      <c r="H19" s="22">
        <f t="shared" si="5"/>
        <v>24265.200000000001</v>
      </c>
      <c r="I19" s="54">
        <f t="shared" ref="I19:I23" si="6">C19+H19</f>
        <v>793894.3</v>
      </c>
      <c r="J19" s="16"/>
    </row>
    <row r="20" spans="1:10" ht="15.75">
      <c r="A20" s="25" t="s">
        <v>28</v>
      </c>
      <c r="B20" s="26" t="s">
        <v>29</v>
      </c>
      <c r="C20" s="55">
        <v>2566.6999999999998</v>
      </c>
      <c r="D20" s="27"/>
      <c r="E20" s="27"/>
      <c r="F20" s="27"/>
      <c r="G20" s="23"/>
      <c r="H20" s="15">
        <f t="shared" ref="H20:H23" si="7">D20+E20+G20+F20</f>
        <v>0</v>
      </c>
      <c r="I20" s="55">
        <f t="shared" si="6"/>
        <v>2566.6999999999998</v>
      </c>
      <c r="J20" s="16"/>
    </row>
    <row r="21" spans="1:10" s="3" customFormat="1">
      <c r="A21" s="28" t="s">
        <v>30</v>
      </c>
      <c r="B21" s="13" t="s">
        <v>31</v>
      </c>
      <c r="C21" s="55">
        <v>24204.6</v>
      </c>
      <c r="D21" s="14"/>
      <c r="E21" s="14"/>
      <c r="F21" s="14"/>
      <c r="G21" s="23"/>
      <c r="H21" s="15">
        <f t="shared" si="7"/>
        <v>0</v>
      </c>
      <c r="I21" s="55">
        <f t="shared" si="6"/>
        <v>24204.6</v>
      </c>
      <c r="J21" s="16"/>
    </row>
    <row r="22" spans="1:10" s="3" customFormat="1">
      <c r="A22" s="12" t="s">
        <v>32</v>
      </c>
      <c r="B22" s="13" t="s">
        <v>33</v>
      </c>
      <c r="C22" s="55">
        <v>49914.2</v>
      </c>
      <c r="D22" s="14"/>
      <c r="E22" s="15"/>
      <c r="F22" s="15"/>
      <c r="G22" s="23"/>
      <c r="H22" s="15">
        <f t="shared" si="7"/>
        <v>0</v>
      </c>
      <c r="I22" s="55">
        <f t="shared" si="6"/>
        <v>49914.2</v>
      </c>
      <c r="J22" s="16"/>
    </row>
    <row r="23" spans="1:10" s="3" customFormat="1" ht="60">
      <c r="A23" s="12" t="s">
        <v>34</v>
      </c>
      <c r="B23" s="13" t="s">
        <v>35</v>
      </c>
      <c r="C23" s="55">
        <f>670377.3+1810</f>
        <v>672187.3</v>
      </c>
      <c r="D23" s="15"/>
      <c r="E23" s="14"/>
      <c r="F23" s="14"/>
      <c r="G23" s="23">
        <f>24265+0.2</f>
        <v>24265.200000000001</v>
      </c>
      <c r="H23" s="15">
        <f t="shared" si="7"/>
        <v>24265.200000000001</v>
      </c>
      <c r="I23" s="55">
        <f t="shared" si="6"/>
        <v>696452.5</v>
      </c>
      <c r="J23" s="65" t="s">
        <v>107</v>
      </c>
    </row>
    <row r="24" spans="1:10" s="3" customFormat="1" ht="30">
      <c r="A24" s="12" t="s">
        <v>36</v>
      </c>
      <c r="B24" s="13" t="s">
        <v>37</v>
      </c>
      <c r="C24" s="55">
        <v>20756.3</v>
      </c>
      <c r="D24" s="29"/>
      <c r="E24" s="15"/>
      <c r="F24" s="15"/>
      <c r="G24" s="23"/>
      <c r="H24" s="15">
        <f t="shared" ref="H24" si="8">D24+E24+G24+F24</f>
        <v>0</v>
      </c>
      <c r="I24" s="55">
        <f t="shared" ref="I24:I26" si="9">C24+H24</f>
        <v>20756.3</v>
      </c>
    </row>
    <row r="25" spans="1:10" ht="28.5">
      <c r="A25" s="9" t="s">
        <v>38</v>
      </c>
      <c r="B25" s="10" t="s">
        <v>39</v>
      </c>
      <c r="C25" s="54">
        <f t="shared" ref="C25:H25" si="10">C26+C27+C28+C29</f>
        <v>1097446.7</v>
      </c>
      <c r="D25" s="22">
        <f t="shared" si="10"/>
        <v>0</v>
      </c>
      <c r="E25" s="22">
        <f t="shared" si="10"/>
        <v>0</v>
      </c>
      <c r="F25" s="22">
        <f t="shared" si="10"/>
        <v>0</v>
      </c>
      <c r="G25" s="47">
        <f t="shared" si="10"/>
        <v>1176.2</v>
      </c>
      <c r="H25" s="22">
        <f t="shared" si="10"/>
        <v>1176.2</v>
      </c>
      <c r="I25" s="54">
        <f t="shared" si="9"/>
        <v>1098622.8999999999</v>
      </c>
      <c r="J25" s="16"/>
    </row>
    <row r="26" spans="1:10">
      <c r="A26" s="12" t="s">
        <v>40</v>
      </c>
      <c r="B26" s="13" t="s">
        <v>41</v>
      </c>
      <c r="C26" s="55">
        <v>757249.1</v>
      </c>
      <c r="D26" s="14"/>
      <c r="E26" s="14"/>
      <c r="F26" s="14"/>
      <c r="G26" s="23">
        <v>1176.2</v>
      </c>
      <c r="H26" s="15">
        <f t="shared" ref="H26" si="11">D26+E26+G26+F26</f>
        <v>1176.2</v>
      </c>
      <c r="I26" s="55">
        <f t="shared" si="9"/>
        <v>758425.29999999993</v>
      </c>
      <c r="J26" s="58" t="s">
        <v>108</v>
      </c>
    </row>
    <row r="27" spans="1:10">
      <c r="A27" s="12" t="s">
        <v>42</v>
      </c>
      <c r="B27" s="13" t="s">
        <v>43</v>
      </c>
      <c r="C27" s="55">
        <f>36038.9-4600</f>
        <v>31438.9</v>
      </c>
      <c r="D27" s="14"/>
      <c r="E27" s="14"/>
      <c r="F27" s="14"/>
      <c r="G27" s="23"/>
      <c r="H27" s="15">
        <f t="shared" ref="H27" si="12">D27+E27+G27+F27</f>
        <v>0</v>
      </c>
      <c r="I27" s="55">
        <f t="shared" ref="I27" si="13">C27+H27</f>
        <v>31438.9</v>
      </c>
      <c r="J27" s="58"/>
    </row>
    <row r="28" spans="1:10">
      <c r="A28" s="12" t="s">
        <v>44</v>
      </c>
      <c r="B28" s="13" t="s">
        <v>45</v>
      </c>
      <c r="C28" s="55">
        <v>213746.9</v>
      </c>
      <c r="D28" s="30"/>
      <c r="E28" s="14"/>
      <c r="F28" s="14"/>
      <c r="G28" s="23"/>
      <c r="H28" s="15">
        <f t="shared" ref="H28:H29" si="14">D28+E28+G28+F28</f>
        <v>0</v>
      </c>
      <c r="I28" s="55">
        <f t="shared" ref="I28:I35" si="15">C28+H28</f>
        <v>213746.9</v>
      </c>
      <c r="J28" s="58"/>
    </row>
    <row r="29" spans="1:10" ht="31.5" customHeight="1">
      <c r="A29" s="12" t="s">
        <v>46</v>
      </c>
      <c r="B29" s="13" t="s">
        <v>47</v>
      </c>
      <c r="C29" s="55">
        <v>95011.8</v>
      </c>
      <c r="D29" s="14"/>
      <c r="E29" s="14"/>
      <c r="F29" s="14"/>
      <c r="G29" s="23"/>
      <c r="H29" s="15">
        <f t="shared" si="14"/>
        <v>0</v>
      </c>
      <c r="I29" s="55">
        <f t="shared" si="15"/>
        <v>95011.8</v>
      </c>
      <c r="J29" s="16"/>
    </row>
    <row r="30" spans="1:10" ht="15.75">
      <c r="A30" s="9" t="s">
        <v>48</v>
      </c>
      <c r="B30" s="10" t="s">
        <v>49</v>
      </c>
      <c r="C30" s="54">
        <f>C31+C32+C33+C34</f>
        <v>2015862</v>
      </c>
      <c r="D30" s="22">
        <f t="shared" ref="D30:H30" si="16">D31+D32+D33+D34</f>
        <v>0</v>
      </c>
      <c r="E30" s="22">
        <f t="shared" si="16"/>
        <v>0</v>
      </c>
      <c r="F30" s="22">
        <f t="shared" si="16"/>
        <v>0</v>
      </c>
      <c r="G30" s="22">
        <f t="shared" si="16"/>
        <v>36528.1</v>
      </c>
      <c r="H30" s="22">
        <f t="shared" si="16"/>
        <v>36528.1</v>
      </c>
      <c r="I30" s="54">
        <f t="shared" si="15"/>
        <v>2052390.1</v>
      </c>
      <c r="J30" s="16"/>
    </row>
    <row r="31" spans="1:10">
      <c r="A31" s="12" t="s">
        <v>50</v>
      </c>
      <c r="B31" s="13" t="s">
        <v>51</v>
      </c>
      <c r="C31" s="55">
        <v>817281.10000000009</v>
      </c>
      <c r="D31" s="14"/>
      <c r="E31" s="14"/>
      <c r="F31" s="14"/>
      <c r="G31" s="23"/>
      <c r="H31" s="15">
        <f>D31+E31+G31+F31</f>
        <v>0</v>
      </c>
      <c r="I31" s="55">
        <f t="shared" si="15"/>
        <v>817281.10000000009</v>
      </c>
      <c r="J31" s="16"/>
    </row>
    <row r="32" spans="1:10" ht="84.75" customHeight="1">
      <c r="A32" s="12" t="s">
        <v>52</v>
      </c>
      <c r="B32" s="13" t="s">
        <v>53</v>
      </c>
      <c r="C32" s="55">
        <f>1097958+2790</f>
        <v>1100748</v>
      </c>
      <c r="D32" s="14"/>
      <c r="E32" s="14"/>
      <c r="F32" s="14"/>
      <c r="G32" s="23">
        <f>228.1+36300</f>
        <v>36528.1</v>
      </c>
      <c r="H32" s="15">
        <f>D32+E32+G32+F32</f>
        <v>36528.1</v>
      </c>
      <c r="I32" s="55">
        <f t="shared" si="15"/>
        <v>1137276.1000000001</v>
      </c>
      <c r="J32" s="58" t="s">
        <v>104</v>
      </c>
    </row>
    <row r="33" spans="1:10" ht="22.5" customHeight="1">
      <c r="A33" s="12" t="s">
        <v>54</v>
      </c>
      <c r="B33" s="13" t="s">
        <v>55</v>
      </c>
      <c r="C33" s="55">
        <v>27364.5</v>
      </c>
      <c r="D33" s="14"/>
      <c r="E33" s="14"/>
      <c r="F33" s="14"/>
      <c r="G33" s="23"/>
      <c r="H33" s="15">
        <f>D33+E33+G33+F33</f>
        <v>0</v>
      </c>
      <c r="I33" s="55">
        <f t="shared" si="15"/>
        <v>27364.5</v>
      </c>
      <c r="J33" s="58"/>
    </row>
    <row r="34" spans="1:10" ht="18" customHeight="1">
      <c r="A34" s="12" t="s">
        <v>56</v>
      </c>
      <c r="B34" s="13" t="s">
        <v>57</v>
      </c>
      <c r="C34" s="55">
        <v>70468.400000000009</v>
      </c>
      <c r="D34" s="14"/>
      <c r="E34" s="14"/>
      <c r="F34" s="14"/>
      <c r="G34" s="23"/>
      <c r="H34" s="15">
        <f>D34+E34+G34+F34</f>
        <v>0</v>
      </c>
      <c r="I34" s="55">
        <f t="shared" si="15"/>
        <v>70468.400000000009</v>
      </c>
      <c r="J34" s="58"/>
    </row>
    <row r="35" spans="1:10" ht="15.75">
      <c r="A35" s="9" t="s">
        <v>58</v>
      </c>
      <c r="B35" s="10" t="s">
        <v>59</v>
      </c>
      <c r="C35" s="54">
        <f>C36+C37</f>
        <v>151381.4</v>
      </c>
      <c r="D35" s="22">
        <f t="shared" ref="D35:H35" si="17">D36+D37</f>
        <v>0</v>
      </c>
      <c r="E35" s="22">
        <f t="shared" si="17"/>
        <v>0</v>
      </c>
      <c r="F35" s="22">
        <f t="shared" si="17"/>
        <v>0</v>
      </c>
      <c r="G35" s="47">
        <f t="shared" si="17"/>
        <v>861.8</v>
      </c>
      <c r="H35" s="22">
        <f t="shared" si="17"/>
        <v>861.8</v>
      </c>
      <c r="I35" s="54">
        <f t="shared" si="15"/>
        <v>152243.19999999998</v>
      </c>
      <c r="J35" s="16"/>
    </row>
    <row r="36" spans="1:10" ht="28.5" customHeight="1">
      <c r="A36" s="12" t="s">
        <v>60</v>
      </c>
      <c r="B36" s="13" t="s">
        <v>61</v>
      </c>
      <c r="C36" s="55">
        <v>129392.5</v>
      </c>
      <c r="D36" s="14"/>
      <c r="E36" s="14"/>
      <c r="F36" s="14"/>
      <c r="G36" s="23">
        <v>861.8</v>
      </c>
      <c r="H36" s="15">
        <f t="shared" ref="H36:H37" si="18">D36+E36+G36+F36</f>
        <v>861.8</v>
      </c>
      <c r="I36" s="55">
        <f>C36+H36</f>
        <v>130254.3</v>
      </c>
      <c r="J36" s="58" t="s">
        <v>109</v>
      </c>
    </row>
    <row r="37" spans="1:10" ht="31.5" customHeight="1">
      <c r="A37" s="12" t="s">
        <v>62</v>
      </c>
      <c r="B37" s="13" t="s">
        <v>63</v>
      </c>
      <c r="C37" s="55">
        <v>21988.9</v>
      </c>
      <c r="D37" s="14"/>
      <c r="E37" s="14"/>
      <c r="F37" s="14"/>
      <c r="G37" s="23"/>
      <c r="H37" s="15">
        <f t="shared" si="18"/>
        <v>0</v>
      </c>
      <c r="I37" s="55">
        <f t="shared" ref="I37:I53" si="19">C37+H37</f>
        <v>21988.9</v>
      </c>
      <c r="J37" s="16"/>
    </row>
    <row r="38" spans="1:10" ht="32.25" hidden="1" customHeight="1">
      <c r="A38" s="59" t="s">
        <v>94</v>
      </c>
      <c r="B38" s="19" t="s">
        <v>96</v>
      </c>
      <c r="C38" s="54" t="e">
        <f>#REF!+#REF!</f>
        <v>#REF!</v>
      </c>
      <c r="D38" s="45">
        <f t="shared" ref="D38:G38" si="20">D39</f>
        <v>0</v>
      </c>
      <c r="E38" s="20">
        <f t="shared" si="20"/>
        <v>0</v>
      </c>
      <c r="F38" s="20">
        <f t="shared" si="20"/>
        <v>0</v>
      </c>
      <c r="G38" s="49">
        <f t="shared" si="20"/>
        <v>0</v>
      </c>
      <c r="H38" s="24">
        <f t="shared" ref="H38" si="21">D38+E38+G38</f>
        <v>0</v>
      </c>
      <c r="I38" s="54" t="e">
        <f t="shared" si="19"/>
        <v>#REF!</v>
      </c>
      <c r="J38" s="16"/>
    </row>
    <row r="39" spans="1:10" ht="18.75" hidden="1" customHeight="1">
      <c r="A39" s="60" t="s">
        <v>95</v>
      </c>
      <c r="B39" s="13" t="s">
        <v>97</v>
      </c>
      <c r="C39" s="55" t="e">
        <f>#REF!+#REF!</f>
        <v>#REF!</v>
      </c>
      <c r="D39" s="14"/>
      <c r="E39" s="14"/>
      <c r="F39" s="14"/>
      <c r="G39" s="23"/>
      <c r="H39" s="15">
        <f>D39+E39+G39+F39</f>
        <v>0</v>
      </c>
      <c r="I39" s="55" t="e">
        <f t="shared" si="19"/>
        <v>#REF!</v>
      </c>
      <c r="J39" s="16"/>
    </row>
    <row r="40" spans="1:10" ht="17.25" customHeight="1">
      <c r="A40" s="9" t="s">
        <v>64</v>
      </c>
      <c r="B40" s="10" t="s">
        <v>65</v>
      </c>
      <c r="C40" s="54">
        <f>C41+C42+C43</f>
        <v>185771.2</v>
      </c>
      <c r="D40" s="31">
        <f t="shared" ref="D40:H40" si="22">D41+D42+D43</f>
        <v>1886.3</v>
      </c>
      <c r="E40" s="31">
        <f t="shared" si="22"/>
        <v>0</v>
      </c>
      <c r="F40" s="31">
        <f t="shared" si="22"/>
        <v>0</v>
      </c>
      <c r="G40" s="31">
        <f t="shared" si="22"/>
        <v>0</v>
      </c>
      <c r="H40" s="31">
        <f t="shared" si="22"/>
        <v>1886.3</v>
      </c>
      <c r="I40" s="54">
        <f t="shared" si="19"/>
        <v>187657.5</v>
      </c>
      <c r="J40" s="16"/>
    </row>
    <row r="41" spans="1:10" ht="17.25" customHeight="1">
      <c r="A41" s="12" t="s">
        <v>66</v>
      </c>
      <c r="B41" s="13" t="s">
        <v>67</v>
      </c>
      <c r="C41" s="55">
        <v>8000</v>
      </c>
      <c r="D41" s="14"/>
      <c r="E41" s="14"/>
      <c r="F41" s="14"/>
      <c r="G41" s="23"/>
      <c r="H41" s="15">
        <f t="shared" ref="H41" si="23">D41+E41+G41+F41</f>
        <v>0</v>
      </c>
      <c r="I41" s="55">
        <f t="shared" si="19"/>
        <v>8000</v>
      </c>
      <c r="J41" s="16"/>
    </row>
    <row r="42" spans="1:10" ht="38.25">
      <c r="A42" s="12" t="s">
        <v>68</v>
      </c>
      <c r="B42" s="13" t="s">
        <v>69</v>
      </c>
      <c r="C42" s="55">
        <v>8731.5</v>
      </c>
      <c r="D42" s="66">
        <v>1886.3</v>
      </c>
      <c r="E42" s="27"/>
      <c r="F42" s="27"/>
      <c r="G42" s="48"/>
      <c r="H42" s="15">
        <f>D42+E42+G42+F42</f>
        <v>1886.3</v>
      </c>
      <c r="I42" s="55">
        <f t="shared" si="19"/>
        <v>10617.8</v>
      </c>
      <c r="J42" s="16" t="s">
        <v>102</v>
      </c>
    </row>
    <row r="43" spans="1:10">
      <c r="A43" s="12" t="s">
        <v>70</v>
      </c>
      <c r="B43" s="13" t="s">
        <v>71</v>
      </c>
      <c r="C43" s="55">
        <v>169039.7</v>
      </c>
      <c r="D43" s="14"/>
      <c r="E43" s="14"/>
      <c r="F43" s="14"/>
      <c r="G43" s="23"/>
      <c r="H43" s="15">
        <f t="shared" ref="H43" si="24">D43+E43+G43+F43</f>
        <v>0</v>
      </c>
      <c r="I43" s="55">
        <f t="shared" si="19"/>
        <v>169039.7</v>
      </c>
      <c r="J43" s="16"/>
    </row>
    <row r="44" spans="1:10" s="4" customFormat="1" ht="14.25">
      <c r="A44" s="9" t="s">
        <v>72</v>
      </c>
      <c r="B44" s="10" t="s">
        <v>73</v>
      </c>
      <c r="C44" s="54">
        <f>C45+C46</f>
        <v>30802.400000000001</v>
      </c>
      <c r="D44" s="21">
        <f>D45+D46</f>
        <v>0</v>
      </c>
      <c r="E44" s="21">
        <f t="shared" ref="E44:G44" si="25">E45+E46</f>
        <v>0</v>
      </c>
      <c r="F44" s="21">
        <f t="shared" si="25"/>
        <v>0</v>
      </c>
      <c r="G44" s="46">
        <f t="shared" si="25"/>
        <v>0</v>
      </c>
      <c r="H44" s="21">
        <f>H45+H46</f>
        <v>0</v>
      </c>
      <c r="I44" s="54">
        <f t="shared" si="19"/>
        <v>30802.400000000001</v>
      </c>
      <c r="J44" s="16"/>
    </row>
    <row r="45" spans="1:10">
      <c r="A45" s="12" t="s">
        <v>74</v>
      </c>
      <c r="B45" s="13" t="s">
        <v>75</v>
      </c>
      <c r="C45" s="55">
        <v>19928</v>
      </c>
      <c r="D45" s="14"/>
      <c r="E45" s="14"/>
      <c r="F45" s="14"/>
      <c r="G45" s="23"/>
      <c r="H45" s="15">
        <f t="shared" ref="H45:H46" si="26">D45+E45+G45+F45</f>
        <v>0</v>
      </c>
      <c r="I45" s="55">
        <f t="shared" si="19"/>
        <v>19928</v>
      </c>
      <c r="J45" s="16"/>
    </row>
    <row r="46" spans="1:10" ht="15.75">
      <c r="A46" s="12" t="s">
        <v>76</v>
      </c>
      <c r="B46" s="13" t="s">
        <v>77</v>
      </c>
      <c r="C46" s="55">
        <v>10874.4</v>
      </c>
      <c r="D46" s="32"/>
      <c r="E46" s="32"/>
      <c r="F46" s="53"/>
      <c r="G46" s="50"/>
      <c r="H46" s="15">
        <f t="shared" si="26"/>
        <v>0</v>
      </c>
      <c r="I46" s="55">
        <f t="shared" si="19"/>
        <v>10874.4</v>
      </c>
      <c r="J46" s="16"/>
    </row>
    <row r="47" spans="1:10" s="4" customFormat="1" ht="28.5">
      <c r="A47" s="33" t="s">
        <v>78</v>
      </c>
      <c r="B47" s="19" t="s">
        <v>79</v>
      </c>
      <c r="C47" s="54">
        <f>C48+C49</f>
        <v>23490</v>
      </c>
      <c r="D47" s="24">
        <f>D49+D48</f>
        <v>0</v>
      </c>
      <c r="E47" s="24">
        <f t="shared" ref="E47:H47" si="27">E49+E48</f>
        <v>0</v>
      </c>
      <c r="F47" s="24">
        <f t="shared" si="27"/>
        <v>0</v>
      </c>
      <c r="G47" s="51">
        <f t="shared" si="27"/>
        <v>0</v>
      </c>
      <c r="H47" s="24">
        <f t="shared" si="27"/>
        <v>0</v>
      </c>
      <c r="I47" s="54">
        <f t="shared" si="19"/>
        <v>23490</v>
      </c>
      <c r="J47" s="16"/>
    </row>
    <row r="48" spans="1:10">
      <c r="A48" s="34" t="s">
        <v>80</v>
      </c>
      <c r="B48" s="35" t="s">
        <v>81</v>
      </c>
      <c r="C48" s="55">
        <v>13388.7</v>
      </c>
      <c r="D48" s="14"/>
      <c r="E48" s="14"/>
      <c r="F48" s="14"/>
      <c r="G48" s="23"/>
      <c r="H48" s="15">
        <f t="shared" ref="H48:H49" si="28">D48+E48+G48+F48</f>
        <v>0</v>
      </c>
      <c r="I48" s="55">
        <f t="shared" si="19"/>
        <v>13388.7</v>
      </c>
      <c r="J48" s="16"/>
    </row>
    <row r="49" spans="1:10" ht="15.75">
      <c r="A49" s="34" t="s">
        <v>82</v>
      </c>
      <c r="B49" s="35" t="s">
        <v>83</v>
      </c>
      <c r="C49" s="55">
        <v>10101.299999999999</v>
      </c>
      <c r="D49" s="32"/>
      <c r="E49" s="32"/>
      <c r="F49" s="32"/>
      <c r="G49" s="50"/>
      <c r="H49" s="15">
        <f t="shared" si="28"/>
        <v>0</v>
      </c>
      <c r="I49" s="55">
        <f t="shared" si="19"/>
        <v>10101.299999999999</v>
      </c>
      <c r="J49" s="16"/>
    </row>
    <row r="50" spans="1:10" s="4" customFormat="1" ht="42.75">
      <c r="A50" s="33" t="s">
        <v>84</v>
      </c>
      <c r="B50" s="19" t="s">
        <v>85</v>
      </c>
      <c r="C50" s="54">
        <f>C51</f>
        <v>141000</v>
      </c>
      <c r="D50" s="24">
        <f>D51</f>
        <v>0</v>
      </c>
      <c r="E50" s="24">
        <f t="shared" ref="E50:H50" si="29">E51</f>
        <v>0</v>
      </c>
      <c r="F50" s="24">
        <f t="shared" si="29"/>
        <v>0</v>
      </c>
      <c r="G50" s="51">
        <f t="shared" si="29"/>
        <v>0</v>
      </c>
      <c r="H50" s="24">
        <f t="shared" si="29"/>
        <v>0</v>
      </c>
      <c r="I50" s="54">
        <f t="shared" si="19"/>
        <v>141000</v>
      </c>
      <c r="J50" s="6"/>
    </row>
    <row r="51" spans="1:10" ht="30">
      <c r="A51" s="28" t="s">
        <v>86</v>
      </c>
      <c r="B51" s="13" t="s">
        <v>87</v>
      </c>
      <c r="C51" s="55">
        <v>141000</v>
      </c>
      <c r="D51" s="14"/>
      <c r="E51" s="14"/>
      <c r="F51" s="14"/>
      <c r="G51" s="23"/>
      <c r="H51" s="15">
        <f>D51+E51+G51+F51</f>
        <v>0</v>
      </c>
      <c r="I51" s="55">
        <f t="shared" si="19"/>
        <v>141000</v>
      </c>
      <c r="J51" s="16"/>
    </row>
    <row r="52" spans="1:10" ht="15.75" hidden="1" customHeight="1">
      <c r="A52" s="28"/>
      <c r="B52" s="36"/>
      <c r="C52" s="11"/>
      <c r="D52" s="32"/>
      <c r="E52" s="32"/>
      <c r="F52" s="32"/>
      <c r="G52" s="52"/>
      <c r="H52" s="32"/>
      <c r="I52" s="55">
        <f t="shared" si="19"/>
        <v>0</v>
      </c>
      <c r="J52" s="7"/>
    </row>
    <row r="53" spans="1:10" s="2" customFormat="1" ht="14.25">
      <c r="A53" s="37" t="s">
        <v>88</v>
      </c>
      <c r="B53" s="38"/>
      <c r="C53" s="39">
        <f>C5+C14+C16+C19+C25+C35+C40+C44+C47+C50+C30</f>
        <v>5034996.3</v>
      </c>
      <c r="D53" s="39">
        <f>D5+D14+D16+D19+D25+D30+D35+D40+D44+D47+D50+D52+D38</f>
        <v>1886.3</v>
      </c>
      <c r="E53" s="39">
        <f>E5+E14+E16+E19+E25+E30+E35+E40+E44+E47+E50+E52+E38</f>
        <v>0</v>
      </c>
      <c r="F53" s="39">
        <f>F5+F14+F16+F19+F25+F30+F35+F40+F44+F47+F50+F52+F38</f>
        <v>0</v>
      </c>
      <c r="G53" s="39">
        <f>G5+G14+G16+G19+G25+G30+G35+G40+G44+G47+G50+G52+G38</f>
        <v>64754.700000000004</v>
      </c>
      <c r="H53" s="39">
        <f>H5+H14+H16+H19+H25+H30+H35+H40+H44+H47+H50+H52+H38</f>
        <v>66641</v>
      </c>
      <c r="I53" s="39">
        <f t="shared" si="19"/>
        <v>5101637.3</v>
      </c>
      <c r="J53" s="40"/>
    </row>
    <row r="54" spans="1:10">
      <c r="A54" s="41"/>
    </row>
    <row r="55" spans="1:10">
      <c r="C55" s="43"/>
      <c r="D55" s="43"/>
      <c r="E55" s="43"/>
      <c r="F55" s="43"/>
      <c r="G55" s="43"/>
      <c r="H55" s="43"/>
      <c r="I55" s="43"/>
    </row>
    <row r="56" spans="1:10">
      <c r="C56" s="43"/>
      <c r="D56" s="43"/>
      <c r="E56" s="43"/>
      <c r="F56" s="43"/>
      <c r="G56" s="43"/>
      <c r="H56" s="43"/>
      <c r="I56" s="43"/>
    </row>
    <row r="58" spans="1:10">
      <c r="C58" s="43"/>
      <c r="D58" s="43"/>
      <c r="E58" s="43"/>
      <c r="F58" s="43"/>
      <c r="G58" s="43"/>
      <c r="H58" s="43"/>
      <c r="I58" s="43"/>
    </row>
    <row r="59" spans="1:10">
      <c r="C59" s="43"/>
      <c r="D59" s="43"/>
      <c r="E59" s="43"/>
      <c r="F59" s="43"/>
      <c r="G59" s="43"/>
      <c r="H59" s="43"/>
      <c r="I59" s="43"/>
    </row>
    <row r="60" spans="1:10">
      <c r="C60" s="43"/>
      <c r="D60" s="43"/>
      <c r="E60" s="43"/>
      <c r="F60" s="43"/>
      <c r="G60" s="43"/>
      <c r="H60" s="43"/>
      <c r="I60" s="43"/>
    </row>
  </sheetData>
  <mergeCells count="7">
    <mergeCell ref="A1:J1"/>
    <mergeCell ref="J3:J4"/>
    <mergeCell ref="A3:A4"/>
    <mergeCell ref="B3:B4"/>
    <mergeCell ref="C3:C4"/>
    <mergeCell ref="D3:H3"/>
    <mergeCell ref="I3:I4"/>
  </mergeCells>
  <pageMargins left="0.15748031496062992" right="0" top="0.62992125984251968" bottom="0.27559055118110237" header="0.31496062992125984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'2016'!Заголовки_для_печати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cp:lastPrinted>2016-04-14T08:36:14Z</cp:lastPrinted>
  <dcterms:created xsi:type="dcterms:W3CDTF">2015-03-10T05:31:51Z</dcterms:created>
  <dcterms:modified xsi:type="dcterms:W3CDTF">2016-04-14T08:36:19Z</dcterms:modified>
</cp:coreProperties>
</file>