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585" windowWidth="14805" windowHeight="4530"/>
  </bookViews>
  <sheets>
    <sheet name="Приложение № 3" sheetId="6" r:id="rId1"/>
    <sheet name="Лист1" sheetId="16" r:id="rId2"/>
  </sheets>
  <definedNames>
    <definedName name="_xlnm._FilterDatabase" localSheetId="0" hidden="1">'Приложение № 3'!$D$1:$D$396</definedName>
    <definedName name="_xlnm.Print_Titles" localSheetId="0">'Приложение № 3'!$15:$15</definedName>
  </definedNames>
  <calcPr calcId="145621"/>
</workbook>
</file>

<file path=xl/calcChain.xml><?xml version="1.0" encoding="utf-8"?>
<calcChain xmlns="http://schemas.openxmlformats.org/spreadsheetml/2006/main">
  <c r="C52" i="6" l="1"/>
  <c r="C51" i="6"/>
  <c r="C50" i="6"/>
  <c r="C395" i="6" l="1"/>
  <c r="C394" i="6"/>
  <c r="C393" i="6"/>
  <c r="G47" i="6" l="1"/>
  <c r="C48" i="6" l="1"/>
  <c r="C47" i="6"/>
  <c r="C46" i="6"/>
  <c r="AA394" i="6" l="1"/>
  <c r="AA395" i="6"/>
  <c r="AA393" i="6"/>
  <c r="V394" i="6"/>
  <c r="V395" i="6"/>
  <c r="V393" i="6"/>
  <c r="C352" i="6" l="1"/>
  <c r="M354" i="6"/>
  <c r="M353" i="6"/>
  <c r="M352" i="6"/>
  <c r="H354" i="6"/>
  <c r="H353" i="6"/>
  <c r="H352" i="6"/>
  <c r="C353" i="6"/>
  <c r="C354" i="6"/>
  <c r="AA81" i="6"/>
  <c r="AA353" i="6" s="1"/>
  <c r="AA82" i="6"/>
  <c r="AA86" i="6" s="1"/>
  <c r="AC86" i="6" s="1"/>
  <c r="AA80" i="6"/>
  <c r="AC80" i="6" s="1"/>
  <c r="V81" i="6"/>
  <c r="X81" i="6" s="1"/>
  <c r="V82" i="6"/>
  <c r="V86" i="6" s="1"/>
  <c r="X86" i="6" s="1"/>
  <c r="V80" i="6"/>
  <c r="X80" i="6" s="1"/>
  <c r="AA84" i="6"/>
  <c r="AC84" i="6" s="1"/>
  <c r="AC81" i="6"/>
  <c r="AD81" i="6" s="1"/>
  <c r="AE79" i="6"/>
  <c r="Z79" i="6"/>
  <c r="M86" i="6"/>
  <c r="O86" i="6" s="1"/>
  <c r="M85" i="6"/>
  <c r="O85" i="6" s="1"/>
  <c r="M84" i="6"/>
  <c r="O84" i="6" s="1"/>
  <c r="O82" i="6"/>
  <c r="O81" i="6"/>
  <c r="P81" i="6" s="1"/>
  <c r="O80" i="6"/>
  <c r="Q79" i="6"/>
  <c r="H86" i="6"/>
  <c r="J86" i="6" s="1"/>
  <c r="H85" i="6"/>
  <c r="J85" i="6" s="1"/>
  <c r="H84" i="6"/>
  <c r="J84" i="6" s="1"/>
  <c r="J82" i="6"/>
  <c r="J81" i="6"/>
  <c r="K81" i="6" s="1"/>
  <c r="L85" i="6" s="1"/>
  <c r="L77" i="6" s="1"/>
  <c r="J80" i="6"/>
  <c r="L79" i="6"/>
  <c r="H77" i="6" l="1"/>
  <c r="H18" i="6" s="1"/>
  <c r="M77" i="6"/>
  <c r="M76" i="6"/>
  <c r="V84" i="6"/>
  <c r="X84" i="6" s="1"/>
  <c r="V85" i="6"/>
  <c r="X85" i="6" s="1"/>
  <c r="AG85" i="6" s="1"/>
  <c r="J77" i="6"/>
  <c r="M78" i="6"/>
  <c r="V76" i="6"/>
  <c r="O76" i="6"/>
  <c r="V352" i="6"/>
  <c r="AA352" i="6"/>
  <c r="X82" i="6"/>
  <c r="Y82" i="6" s="1"/>
  <c r="AA85" i="6"/>
  <c r="AC85" i="6" s="1"/>
  <c r="AC77" i="6" s="1"/>
  <c r="H76" i="6"/>
  <c r="H17" i="6" s="1"/>
  <c r="H16" i="6" s="1"/>
  <c r="V353" i="6"/>
  <c r="AA354" i="6"/>
  <c r="V354" i="6"/>
  <c r="O77" i="6"/>
  <c r="AA78" i="6"/>
  <c r="AC82" i="6"/>
  <c r="AC78" i="6" s="1"/>
  <c r="AA76" i="6"/>
  <c r="AC76" i="6"/>
  <c r="Y81" i="6"/>
  <c r="Z85" i="6" s="1"/>
  <c r="V78" i="6"/>
  <c r="Y80" i="6"/>
  <c r="X76" i="6"/>
  <c r="O78" i="6"/>
  <c r="H78" i="6"/>
  <c r="H19" i="6" s="1"/>
  <c r="J78" i="6"/>
  <c r="J76" i="6"/>
  <c r="AE85" i="6"/>
  <c r="AE77" i="6" s="1"/>
  <c r="AD80" i="6"/>
  <c r="Z86" i="6"/>
  <c r="Z78" i="6" s="1"/>
  <c r="X78" i="6"/>
  <c r="X79" i="6"/>
  <c r="Q85" i="6"/>
  <c r="Q77" i="6" s="1"/>
  <c r="O79" i="6"/>
  <c r="P80" i="6"/>
  <c r="P82" i="6"/>
  <c r="P85" i="6"/>
  <c r="P77" i="6" s="1"/>
  <c r="J79" i="6"/>
  <c r="K80" i="6"/>
  <c r="K82" i="6"/>
  <c r="K85" i="6"/>
  <c r="K77" i="6" s="1"/>
  <c r="C85" i="6"/>
  <c r="C77" i="6" s="1"/>
  <c r="C86" i="6"/>
  <c r="C78" i="6" s="1"/>
  <c r="C84" i="6"/>
  <c r="E84" i="6" s="1"/>
  <c r="AI82" i="6"/>
  <c r="U82" i="6"/>
  <c r="R82" i="6"/>
  <c r="S82" i="6"/>
  <c r="E82" i="6"/>
  <c r="F82" i="6" s="1"/>
  <c r="G86" i="6" s="1"/>
  <c r="G78" i="6" s="1"/>
  <c r="AI81" i="6"/>
  <c r="U81" i="6"/>
  <c r="R81" i="6"/>
  <c r="S81" i="6"/>
  <c r="E81" i="6"/>
  <c r="F81" i="6" s="1"/>
  <c r="G85" i="6" s="1"/>
  <c r="G77" i="6" s="1"/>
  <c r="AI80" i="6"/>
  <c r="U80" i="6"/>
  <c r="R80" i="6"/>
  <c r="S80" i="6"/>
  <c r="E80" i="6"/>
  <c r="G79" i="6"/>
  <c r="AG86" i="6"/>
  <c r="AF86" i="6"/>
  <c r="S86" i="6"/>
  <c r="R86" i="6"/>
  <c r="S85" i="6"/>
  <c r="R85" i="6"/>
  <c r="U85" i="6"/>
  <c r="AG84" i="6"/>
  <c r="AF84" i="6"/>
  <c r="S84" i="6"/>
  <c r="R84" i="6"/>
  <c r="Y79" i="6" l="1"/>
  <c r="O75" i="6"/>
  <c r="U77" i="6"/>
  <c r="C76" i="6"/>
  <c r="C75" i="6" s="1"/>
  <c r="V77" i="6"/>
  <c r="V75" i="6" s="1"/>
  <c r="AA77" i="6"/>
  <c r="X77" i="6"/>
  <c r="AI79" i="6"/>
  <c r="M75" i="6"/>
  <c r="E86" i="6"/>
  <c r="AG83" i="6"/>
  <c r="R77" i="6"/>
  <c r="J75" i="6"/>
  <c r="AA75" i="6"/>
  <c r="H75" i="6"/>
  <c r="E79" i="6"/>
  <c r="E85" i="6"/>
  <c r="X75" i="6"/>
  <c r="AF85" i="6"/>
  <c r="AD85" i="6"/>
  <c r="AD77" i="6" s="1"/>
  <c r="F86" i="6"/>
  <c r="F78" i="6" s="1"/>
  <c r="AC75" i="6"/>
  <c r="Z84" i="6"/>
  <c r="Y84" i="6" s="1"/>
  <c r="Y76" i="6" s="1"/>
  <c r="AC79" i="6"/>
  <c r="AD82" i="6"/>
  <c r="AD79" i="6" s="1"/>
  <c r="Z77" i="6"/>
  <c r="Y85" i="6"/>
  <c r="Y77" i="6" s="1"/>
  <c r="S76" i="6"/>
  <c r="S78" i="6"/>
  <c r="R78" i="6"/>
  <c r="AE84" i="6"/>
  <c r="AI84" i="6" s="1"/>
  <c r="AI85" i="6"/>
  <c r="AI77" i="6" s="1"/>
  <c r="Y86" i="6"/>
  <c r="S77" i="6"/>
  <c r="Q84" i="6"/>
  <c r="P79" i="6"/>
  <c r="R76" i="6"/>
  <c r="Q86" i="6"/>
  <c r="U79" i="6"/>
  <c r="T85" i="6"/>
  <c r="L84" i="6"/>
  <c r="K79" i="6"/>
  <c r="S79" i="6"/>
  <c r="S83" i="6"/>
  <c r="L86" i="6"/>
  <c r="E76" i="6"/>
  <c r="E78" i="6"/>
  <c r="AG80" i="6"/>
  <c r="AG81" i="6"/>
  <c r="AG77" i="6" s="1"/>
  <c r="AH81" i="6"/>
  <c r="AG82" i="6"/>
  <c r="AG78" i="6" s="1"/>
  <c r="AF81" i="6"/>
  <c r="AF82" i="6"/>
  <c r="AF78" i="6" s="1"/>
  <c r="AF80" i="6"/>
  <c r="AF76" i="6" s="1"/>
  <c r="F80" i="6"/>
  <c r="T81" i="6"/>
  <c r="T82" i="6"/>
  <c r="AF77" i="6" l="1"/>
  <c r="AF75" i="6" s="1"/>
  <c r="R75" i="6"/>
  <c r="Z83" i="6"/>
  <c r="F85" i="6"/>
  <c r="F77" i="6" s="1"/>
  <c r="E77" i="6"/>
  <c r="E75" i="6" s="1"/>
  <c r="F79" i="6"/>
  <c r="G84" i="6"/>
  <c r="S75" i="6"/>
  <c r="AH82" i="6"/>
  <c r="AE86" i="6"/>
  <c r="AI86" i="6" s="1"/>
  <c r="AI78" i="6" s="1"/>
  <c r="Z76" i="6"/>
  <c r="AH85" i="6"/>
  <c r="AH77" i="6" s="1"/>
  <c r="AE76" i="6"/>
  <c r="AE83" i="6"/>
  <c r="AD84" i="6"/>
  <c r="Y78" i="6"/>
  <c r="AI76" i="6"/>
  <c r="Q78" i="6"/>
  <c r="P86" i="6"/>
  <c r="P78" i="6" s="1"/>
  <c r="Q83" i="6"/>
  <c r="Q76" i="6"/>
  <c r="P84" i="6"/>
  <c r="P76" i="6" s="1"/>
  <c r="T77" i="6"/>
  <c r="L83" i="6"/>
  <c r="L76" i="6"/>
  <c r="K84" i="6"/>
  <c r="U84" i="6"/>
  <c r="AG79" i="6"/>
  <c r="AG76" i="6"/>
  <c r="L78" i="6"/>
  <c r="K86" i="6"/>
  <c r="U86" i="6"/>
  <c r="U78" i="6" s="1"/>
  <c r="AH80" i="6"/>
  <c r="T80" i="6"/>
  <c r="P75" i="6" l="1"/>
  <c r="Z75" i="6"/>
  <c r="G76" i="6"/>
  <c r="G75" i="6" s="1"/>
  <c r="G83" i="6"/>
  <c r="F84" i="6"/>
  <c r="F76" i="6" s="1"/>
  <c r="F75" i="6" s="1"/>
  <c r="AG75" i="6"/>
  <c r="L75" i="6"/>
  <c r="Q75" i="6"/>
  <c r="AI75" i="6"/>
  <c r="AD86" i="6"/>
  <c r="AD78" i="6" s="1"/>
  <c r="Y75" i="6"/>
  <c r="AE78" i="6"/>
  <c r="AI83" i="6"/>
  <c r="AH86" i="6"/>
  <c r="AD76" i="6"/>
  <c r="AH84" i="6"/>
  <c r="AH76" i="6" s="1"/>
  <c r="AH79" i="6"/>
  <c r="U76" i="6"/>
  <c r="U83" i="6"/>
  <c r="T79" i="6"/>
  <c r="T86" i="6"/>
  <c r="T78" i="6" s="1"/>
  <c r="K78" i="6"/>
  <c r="T84" i="6"/>
  <c r="K76" i="6"/>
  <c r="U75" i="6" l="1"/>
  <c r="K75" i="6"/>
  <c r="AD75" i="6"/>
  <c r="AE75" i="6"/>
  <c r="AH83" i="6"/>
  <c r="AH78" i="6"/>
  <c r="T83" i="6"/>
  <c r="T76" i="6"/>
  <c r="AA341" i="6"/>
  <c r="AA342" i="6"/>
  <c r="AA340" i="6"/>
  <c r="V341" i="6"/>
  <c r="V342" i="6"/>
  <c r="V340" i="6"/>
  <c r="AH75" i="6" l="1"/>
  <c r="T75" i="6"/>
  <c r="U354" i="6" l="1"/>
  <c r="R354" i="6"/>
  <c r="U353" i="6"/>
  <c r="R353" i="6"/>
  <c r="U352" i="6"/>
  <c r="R352" i="6"/>
  <c r="AA320" i="6" l="1"/>
  <c r="V320" i="6"/>
  <c r="M320" i="6"/>
  <c r="H320" i="6"/>
  <c r="C320" i="6"/>
  <c r="AA318" i="6"/>
  <c r="V318" i="6"/>
  <c r="M318" i="6"/>
  <c r="H318" i="6"/>
  <c r="C318" i="6"/>
  <c r="AA321" i="6" l="1"/>
  <c r="AA319" i="6"/>
  <c r="V321" i="6"/>
  <c r="V319" i="6"/>
  <c r="M321" i="6"/>
  <c r="M319" i="6"/>
  <c r="H321" i="6"/>
  <c r="H319" i="6"/>
  <c r="C321" i="6"/>
  <c r="C319" i="6"/>
  <c r="AI354" i="6"/>
  <c r="AF354" i="6"/>
  <c r="AC354" i="6"/>
  <c r="AD354" i="6" s="1"/>
  <c r="AE350" i="6" s="1"/>
  <c r="X354" i="6"/>
  <c r="Y354" i="6" s="1"/>
  <c r="AI353" i="6"/>
  <c r="AF353" i="6"/>
  <c r="AC353" i="6"/>
  <c r="AD353" i="6" s="1"/>
  <c r="AE349" i="6" s="1"/>
  <c r="X353" i="6"/>
  <c r="Y353" i="6" s="1"/>
  <c r="Z349" i="6" s="1"/>
  <c r="AI352" i="6"/>
  <c r="AF352" i="6"/>
  <c r="AC352" i="6"/>
  <c r="AD352" i="6" s="1"/>
  <c r="X352" i="6"/>
  <c r="AI351" i="6"/>
  <c r="AE351" i="6"/>
  <c r="Z351" i="6"/>
  <c r="AH350" i="6"/>
  <c r="AG350" i="6"/>
  <c r="AF350" i="6"/>
  <c r="AH349" i="6"/>
  <c r="AG349" i="6"/>
  <c r="AF349" i="6"/>
  <c r="AH348" i="6"/>
  <c r="AG348" i="6"/>
  <c r="AF348" i="6"/>
  <c r="AA346" i="6"/>
  <c r="AC346" i="6" s="1"/>
  <c r="V346" i="6"/>
  <c r="AA345" i="6"/>
  <c r="AC345" i="6" s="1"/>
  <c r="AE345" i="6" s="1"/>
  <c r="V345" i="6"/>
  <c r="AA344" i="6"/>
  <c r="AC344" i="6" s="1"/>
  <c r="V344" i="6"/>
  <c r="AF342" i="6"/>
  <c r="AF341" i="6"/>
  <c r="AF340" i="6"/>
  <c r="Z355" i="6"/>
  <c r="AE355" i="6"/>
  <c r="X356" i="6"/>
  <c r="Y356" i="6" s="1"/>
  <c r="AC356" i="6"/>
  <c r="AD356" i="6" s="1"/>
  <c r="AF356" i="6"/>
  <c r="AI356" i="6"/>
  <c r="X357" i="6"/>
  <c r="Y357" i="6" s="1"/>
  <c r="AC357" i="6"/>
  <c r="AD357" i="6" s="1"/>
  <c r="AF357" i="6"/>
  <c r="AI357" i="6"/>
  <c r="X358" i="6"/>
  <c r="Y358" i="6" s="1"/>
  <c r="AC358" i="6"/>
  <c r="AD358" i="6" s="1"/>
  <c r="AF358" i="6"/>
  <c r="Z359" i="6"/>
  <c r="AE359" i="6"/>
  <c r="X360" i="6"/>
  <c r="AC360" i="6"/>
  <c r="AD360" i="6" s="1"/>
  <c r="AF360" i="6"/>
  <c r="AI360" i="6"/>
  <c r="X361" i="6"/>
  <c r="Y361" i="6" s="1"/>
  <c r="AC361" i="6"/>
  <c r="AD361" i="6" s="1"/>
  <c r="AF361" i="6"/>
  <c r="AF362" i="6" s="1"/>
  <c r="AI361" i="6"/>
  <c r="X362" i="6"/>
  <c r="Y362" i="6" s="1"/>
  <c r="AC362" i="6"/>
  <c r="AD362" i="6" s="1"/>
  <c r="Z363" i="6"/>
  <c r="AE363" i="6"/>
  <c r="O354" i="6"/>
  <c r="O353" i="6"/>
  <c r="O352" i="6"/>
  <c r="Q351" i="6"/>
  <c r="M346" i="6"/>
  <c r="O346" i="6" s="1"/>
  <c r="M345" i="6"/>
  <c r="O345" i="6" s="1"/>
  <c r="M344" i="6"/>
  <c r="O344" i="6" s="1"/>
  <c r="J354" i="6"/>
  <c r="K354" i="6" s="1"/>
  <c r="L350" i="6" s="1"/>
  <c r="J353" i="6"/>
  <c r="K353" i="6" s="1"/>
  <c r="L349" i="6" s="1"/>
  <c r="J352" i="6"/>
  <c r="K352" i="6" s="1"/>
  <c r="L351" i="6"/>
  <c r="H346" i="6"/>
  <c r="J346" i="6" s="1"/>
  <c r="H345" i="6"/>
  <c r="J345" i="6" s="1"/>
  <c r="H344" i="6"/>
  <c r="J344" i="6" s="1"/>
  <c r="C345" i="6"/>
  <c r="E345" i="6" s="1"/>
  <c r="C346" i="6"/>
  <c r="C344" i="6"/>
  <c r="E344" i="6" s="1"/>
  <c r="G344" i="6" s="1"/>
  <c r="F344" i="6" s="1"/>
  <c r="F340" i="6" s="1"/>
  <c r="E354" i="6"/>
  <c r="E353" i="6"/>
  <c r="E352" i="6"/>
  <c r="R350" i="6"/>
  <c r="R349" i="6"/>
  <c r="S349" i="6"/>
  <c r="R348" i="6"/>
  <c r="E346" i="6"/>
  <c r="G346" i="6" s="1"/>
  <c r="AG347" i="6" l="1"/>
  <c r="AI359" i="6"/>
  <c r="AI355" i="6"/>
  <c r="X351" i="6"/>
  <c r="AH361" i="6"/>
  <c r="AC359" i="6"/>
  <c r="AH357" i="6"/>
  <c r="AC355" i="6"/>
  <c r="AH347" i="6"/>
  <c r="AD359" i="6"/>
  <c r="R345" i="6"/>
  <c r="X359" i="6"/>
  <c r="AD355" i="6"/>
  <c r="E341" i="6"/>
  <c r="AF346" i="6"/>
  <c r="AF344" i="6"/>
  <c r="AC343" i="6"/>
  <c r="AF345" i="6"/>
  <c r="X345" i="6"/>
  <c r="X341" i="6" s="1"/>
  <c r="X346" i="6"/>
  <c r="AG346" i="6" s="1"/>
  <c r="X344" i="6"/>
  <c r="X340" i="6" s="1"/>
  <c r="P354" i="6"/>
  <c r="S354" i="6"/>
  <c r="P353" i="6"/>
  <c r="S353" i="6"/>
  <c r="P352" i="6"/>
  <c r="T352" i="6" s="1"/>
  <c r="S352" i="6"/>
  <c r="E340" i="6"/>
  <c r="E342" i="6"/>
  <c r="AG353" i="6"/>
  <c r="AC342" i="6"/>
  <c r="AC351" i="6"/>
  <c r="AI349" i="6"/>
  <c r="AH354" i="6"/>
  <c r="Z350" i="6"/>
  <c r="AI350" i="6" s="1"/>
  <c r="AG352" i="6"/>
  <c r="AG354" i="6"/>
  <c r="Y352" i="6"/>
  <c r="AH352" i="6" s="1"/>
  <c r="AE341" i="6"/>
  <c r="AD351" i="6"/>
  <c r="AE348" i="6"/>
  <c r="AE347" i="6" s="1"/>
  <c r="AC341" i="6"/>
  <c r="AD345" i="6"/>
  <c r="AD341" i="6" s="1"/>
  <c r="AH353" i="6"/>
  <c r="AE344" i="6"/>
  <c r="Z345" i="6"/>
  <c r="AE346" i="6"/>
  <c r="AE342" i="6" s="1"/>
  <c r="AC340" i="6"/>
  <c r="Y355" i="6"/>
  <c r="AH356" i="6"/>
  <c r="X355" i="6"/>
  <c r="AG362" i="6"/>
  <c r="AH362" i="6" s="1"/>
  <c r="AG361" i="6"/>
  <c r="AG360" i="6"/>
  <c r="Y360" i="6"/>
  <c r="AG358" i="6"/>
  <c r="AH358" i="6" s="1"/>
  <c r="AG357" i="6"/>
  <c r="AG356" i="6"/>
  <c r="R344" i="6"/>
  <c r="Q346" i="6"/>
  <c r="O342" i="6"/>
  <c r="O343" i="6"/>
  <c r="O340" i="6"/>
  <c r="Q344" i="6"/>
  <c r="P344" i="6" s="1"/>
  <c r="Q345" i="6"/>
  <c r="O341" i="6"/>
  <c r="O351" i="6"/>
  <c r="R346" i="6"/>
  <c r="J343" i="6"/>
  <c r="J340" i="6"/>
  <c r="L344" i="6"/>
  <c r="L345" i="6"/>
  <c r="K345" i="6" s="1"/>
  <c r="J341" i="6"/>
  <c r="K351" i="6"/>
  <c r="L348" i="6"/>
  <c r="L347" i="6" s="1"/>
  <c r="L346" i="6"/>
  <c r="L342" i="6" s="1"/>
  <c r="S346" i="6"/>
  <c r="J342" i="6"/>
  <c r="J351" i="6"/>
  <c r="G345" i="6"/>
  <c r="G343" i="6" s="1"/>
  <c r="G351" i="6"/>
  <c r="E351" i="6"/>
  <c r="F354" i="6"/>
  <c r="G350" i="6" s="1"/>
  <c r="G342" i="6" s="1"/>
  <c r="F353" i="6"/>
  <c r="G349" i="6" s="1"/>
  <c r="T350" i="6"/>
  <c r="S348" i="6"/>
  <c r="S350" i="6"/>
  <c r="S345" i="6"/>
  <c r="S344" i="6"/>
  <c r="E343" i="6"/>
  <c r="F346" i="6"/>
  <c r="F342" i="6" s="1"/>
  <c r="AG344" i="6" l="1"/>
  <c r="Q348" i="6"/>
  <c r="U348" i="6" s="1"/>
  <c r="AG355" i="6"/>
  <c r="AG359" i="6"/>
  <c r="AH355" i="6"/>
  <c r="AG345" i="6"/>
  <c r="AG341" i="6"/>
  <c r="Z346" i="6"/>
  <c r="Z342" i="6" s="1"/>
  <c r="X342" i="6"/>
  <c r="X343" i="6"/>
  <c r="Z344" i="6"/>
  <c r="AI344" i="6" s="1"/>
  <c r="Q350" i="6"/>
  <c r="U350" i="6" s="1"/>
  <c r="T354" i="6"/>
  <c r="P345" i="6"/>
  <c r="P341" i="6" s="1"/>
  <c r="Q349" i="6"/>
  <c r="U349" i="6" s="1"/>
  <c r="T353" i="6"/>
  <c r="P351" i="6"/>
  <c r="F345" i="6"/>
  <c r="G341" i="6"/>
  <c r="AG351" i="6"/>
  <c r="AC339" i="6"/>
  <c r="Y351" i="6"/>
  <c r="Z348" i="6"/>
  <c r="Z347" i="6" s="1"/>
  <c r="Z341" i="6"/>
  <c r="AI345" i="6"/>
  <c r="AE340" i="6"/>
  <c r="AE343" i="6"/>
  <c r="AH351" i="6"/>
  <c r="AD344" i="6"/>
  <c r="AG340" i="6"/>
  <c r="Y345" i="6"/>
  <c r="AD346" i="6"/>
  <c r="AD342" i="6" s="1"/>
  <c r="Y359" i="6"/>
  <c r="AH360" i="6"/>
  <c r="AH359" i="6" s="1"/>
  <c r="P346" i="6"/>
  <c r="P342" i="6" s="1"/>
  <c r="K341" i="6"/>
  <c r="P340" i="6"/>
  <c r="Q343" i="6"/>
  <c r="Q340" i="6"/>
  <c r="O339" i="6"/>
  <c r="L343" i="6"/>
  <c r="L340" i="6"/>
  <c r="U344" i="6"/>
  <c r="J339" i="6"/>
  <c r="L341" i="6"/>
  <c r="U345" i="6"/>
  <c r="K346" i="6"/>
  <c r="K342" i="6" s="1"/>
  <c r="K344" i="6"/>
  <c r="T344" i="6" s="1"/>
  <c r="F352" i="6"/>
  <c r="S351" i="6"/>
  <c r="U351" i="6"/>
  <c r="T348" i="6"/>
  <c r="T349" i="6"/>
  <c r="S347" i="6"/>
  <c r="U346" i="6"/>
  <c r="S343" i="6"/>
  <c r="AG343" i="6" l="1"/>
  <c r="AI348" i="6"/>
  <c r="AI347" i="6" s="1"/>
  <c r="Z343" i="6"/>
  <c r="Q342" i="6"/>
  <c r="X339" i="6"/>
  <c r="Q347" i="6"/>
  <c r="Q341" i="6"/>
  <c r="AG342" i="6"/>
  <c r="AG339" i="6" s="1"/>
  <c r="L339" i="6"/>
  <c r="U347" i="6"/>
  <c r="Z340" i="6"/>
  <c r="AI346" i="6"/>
  <c r="AI343" i="6" s="1"/>
  <c r="Y346" i="6"/>
  <c r="Y342" i="6" s="1"/>
  <c r="AI342" i="6"/>
  <c r="AI341" i="6"/>
  <c r="Y344" i="6"/>
  <c r="Y343" i="6" s="1"/>
  <c r="AE339" i="6"/>
  <c r="T351" i="6"/>
  <c r="P343" i="6"/>
  <c r="T345" i="6"/>
  <c r="P339" i="6"/>
  <c r="F343" i="6"/>
  <c r="F341" i="6"/>
  <c r="Y341" i="6"/>
  <c r="AH345" i="6"/>
  <c r="AD343" i="6"/>
  <c r="AD340" i="6"/>
  <c r="U343" i="6"/>
  <c r="T346" i="6"/>
  <c r="K340" i="6"/>
  <c r="K343" i="6"/>
  <c r="F351" i="6"/>
  <c r="G348" i="6"/>
  <c r="T347" i="6"/>
  <c r="AH344" i="6" l="1"/>
  <c r="Y340" i="6"/>
  <c r="AI340" i="6"/>
  <c r="AI339" i="6" s="1"/>
  <c r="Q339" i="6"/>
  <c r="T343" i="6"/>
  <c r="Z339" i="6"/>
  <c r="K339" i="6"/>
  <c r="AH341" i="6"/>
  <c r="AH346" i="6"/>
  <c r="AH342" i="6"/>
  <c r="AD339" i="6"/>
  <c r="G347" i="6"/>
  <c r="G340" i="6"/>
  <c r="AH340" i="6"/>
  <c r="Y339" i="6"/>
  <c r="AH343" i="6" l="1"/>
  <c r="AH339" i="6"/>
  <c r="AE311" i="6" l="1"/>
  <c r="Z311" i="6"/>
  <c r="Q311" i="6"/>
  <c r="L311" i="6"/>
  <c r="G311" i="6"/>
  <c r="V74" i="6" l="1"/>
  <c r="V73" i="6"/>
  <c r="V72" i="6"/>
  <c r="V70" i="6"/>
  <c r="V69" i="6"/>
  <c r="V67" i="6"/>
  <c r="V66" i="6"/>
  <c r="V65" i="6"/>
  <c r="V63" i="6"/>
  <c r="V62" i="6"/>
  <c r="V61" i="6"/>
  <c r="V59" i="6"/>
  <c r="V58" i="6"/>
  <c r="V57" i="6"/>
  <c r="V55" i="6"/>
  <c r="V54" i="6"/>
  <c r="V52" i="6"/>
  <c r="V51" i="6"/>
  <c r="V50" i="6"/>
  <c r="V48" i="6"/>
  <c r="V47" i="6"/>
  <c r="V46" i="6"/>
  <c r="V44" i="6"/>
  <c r="V19" i="6" s="1"/>
  <c r="V43" i="6"/>
  <c r="V42" i="6"/>
  <c r="V17" i="6" s="1"/>
  <c r="V40" i="6"/>
  <c r="V39" i="6"/>
  <c r="V38" i="6"/>
  <c r="V36" i="6"/>
  <c r="V35" i="6"/>
  <c r="V34" i="6"/>
  <c r="V32" i="6"/>
  <c r="V31" i="6"/>
  <c r="V30" i="6"/>
  <c r="V27" i="6"/>
  <c r="V28" i="6"/>
  <c r="V26" i="6"/>
  <c r="M74" i="6"/>
  <c r="AA74" i="6" s="1"/>
  <c r="M73" i="6"/>
  <c r="AA73" i="6" s="1"/>
  <c r="M72" i="6"/>
  <c r="AA72" i="6" s="1"/>
  <c r="M70" i="6"/>
  <c r="AA70" i="6" s="1"/>
  <c r="M69" i="6"/>
  <c r="AA69" i="6" s="1"/>
  <c r="M67" i="6"/>
  <c r="AA67" i="6" s="1"/>
  <c r="M66" i="6"/>
  <c r="AA66" i="6" s="1"/>
  <c r="M65" i="6"/>
  <c r="AA65" i="6" s="1"/>
  <c r="M63" i="6"/>
  <c r="AA63" i="6" s="1"/>
  <c r="M62" i="6"/>
  <c r="AA62" i="6" s="1"/>
  <c r="M61" i="6"/>
  <c r="AA61" i="6" s="1"/>
  <c r="M59" i="6"/>
  <c r="AA59" i="6" s="1"/>
  <c r="M58" i="6"/>
  <c r="AA58" i="6" s="1"/>
  <c r="M57" i="6"/>
  <c r="AA57" i="6" s="1"/>
  <c r="AA55" i="6"/>
  <c r="AA54" i="6"/>
  <c r="AA52" i="6"/>
  <c r="AA51" i="6"/>
  <c r="AA50" i="6"/>
  <c r="M44" i="6"/>
  <c r="AA44" i="6" s="1"/>
  <c r="M43" i="6"/>
  <c r="M42" i="6"/>
  <c r="M40" i="6"/>
  <c r="AA40" i="6" s="1"/>
  <c r="M39" i="6"/>
  <c r="AA39" i="6" s="1"/>
  <c r="M38" i="6"/>
  <c r="AA38" i="6" s="1"/>
  <c r="M36" i="6"/>
  <c r="AA36" i="6" s="1"/>
  <c r="M35" i="6"/>
  <c r="AA35" i="6" s="1"/>
  <c r="M34" i="6"/>
  <c r="AA34" i="6" s="1"/>
  <c r="M32" i="6"/>
  <c r="AA32" i="6" s="1"/>
  <c r="M31" i="6"/>
  <c r="AA31" i="6" s="1"/>
  <c r="M30" i="6"/>
  <c r="AA30" i="6" s="1"/>
  <c r="M28" i="6"/>
  <c r="AA28" i="6" s="1"/>
  <c r="M27" i="6"/>
  <c r="AA27" i="6" s="1"/>
  <c r="M26" i="6"/>
  <c r="AA26" i="6" s="1"/>
  <c r="V18" i="6" l="1"/>
  <c r="V16" i="6" s="1"/>
  <c r="AA48" i="6"/>
  <c r="AA19" i="6" s="1"/>
  <c r="M19" i="6"/>
  <c r="AA47" i="6"/>
  <c r="M18" i="6"/>
  <c r="AA46" i="6"/>
  <c r="M17" i="6"/>
  <c r="AA42" i="6"/>
  <c r="AA43" i="6"/>
  <c r="AA17" i="6" l="1"/>
  <c r="AA16" i="6" s="1"/>
  <c r="AA18" i="6"/>
  <c r="M16" i="6"/>
  <c r="G395" i="6" l="1"/>
  <c r="G394" i="6"/>
  <c r="G393" i="6"/>
  <c r="G304" i="6"/>
  <c r="G303" i="6"/>
  <c r="G302" i="6"/>
  <c r="G301" i="6"/>
  <c r="G294" i="6"/>
  <c r="G293" i="6"/>
  <c r="G292" i="6"/>
  <c r="G291" i="6"/>
  <c r="F67" i="6"/>
  <c r="F66" i="6"/>
  <c r="F65" i="6"/>
  <c r="G44" i="6"/>
  <c r="G43" i="6"/>
  <c r="G42" i="6"/>
  <c r="G36" i="6"/>
  <c r="G35" i="6"/>
  <c r="G22" i="6" s="1"/>
  <c r="G34" i="6"/>
  <c r="G28" i="6"/>
  <c r="G27" i="6"/>
  <c r="G26" i="6"/>
  <c r="C316" i="6"/>
  <c r="G204" i="6"/>
  <c r="H204" i="6"/>
  <c r="M204" i="6"/>
  <c r="V204" i="6"/>
  <c r="AA204" i="6"/>
  <c r="G205" i="6"/>
  <c r="H205" i="6"/>
  <c r="L205" i="6"/>
  <c r="M205" i="6"/>
  <c r="Q205" i="6"/>
  <c r="V205" i="6"/>
  <c r="Z205" i="6"/>
  <c r="AA205" i="6"/>
  <c r="AE205" i="6"/>
  <c r="G206" i="6"/>
  <c r="H206" i="6"/>
  <c r="M206" i="6"/>
  <c r="V206" i="6"/>
  <c r="AA206" i="6"/>
  <c r="G207" i="6"/>
  <c r="H207" i="6"/>
  <c r="M207" i="6"/>
  <c r="V207" i="6"/>
  <c r="AA207" i="6"/>
  <c r="G208" i="6"/>
  <c r="H208" i="6"/>
  <c r="M208" i="6"/>
  <c r="V208" i="6"/>
  <c r="AA208" i="6"/>
  <c r="C204" i="6"/>
  <c r="C205" i="6"/>
  <c r="C206" i="6"/>
  <c r="C207" i="6"/>
  <c r="C208" i="6"/>
  <c r="G95" i="6"/>
  <c r="H95" i="6"/>
  <c r="L95" i="6"/>
  <c r="M95" i="6"/>
  <c r="Q95" i="6"/>
  <c r="V95" i="6"/>
  <c r="Z95" i="6"/>
  <c r="AA95" i="6"/>
  <c r="AE95" i="6"/>
  <c r="G96" i="6"/>
  <c r="H96" i="6"/>
  <c r="L96" i="6"/>
  <c r="M96" i="6"/>
  <c r="Q96" i="6"/>
  <c r="V96" i="6"/>
  <c r="Z96" i="6"/>
  <c r="AA96" i="6"/>
  <c r="AE96" i="6"/>
  <c r="G97" i="6"/>
  <c r="H97" i="6"/>
  <c r="H90" i="6" s="1"/>
  <c r="L97" i="6"/>
  <c r="M97" i="6"/>
  <c r="M90" i="6" s="1"/>
  <c r="Q97" i="6"/>
  <c r="V97" i="6"/>
  <c r="V90" i="6" s="1"/>
  <c r="Z97" i="6"/>
  <c r="AA97" i="6"/>
  <c r="AE97" i="6"/>
  <c r="G98" i="6"/>
  <c r="H98" i="6"/>
  <c r="H91" i="6" s="1"/>
  <c r="L98" i="6"/>
  <c r="M98" i="6"/>
  <c r="Q98" i="6"/>
  <c r="V98" i="6"/>
  <c r="V91" i="6" s="1"/>
  <c r="Z98" i="6"/>
  <c r="AA98" i="6"/>
  <c r="AE98" i="6"/>
  <c r="G99" i="6"/>
  <c r="G93" i="6" s="1"/>
  <c r="H99" i="6"/>
  <c r="L99" i="6"/>
  <c r="M99" i="6"/>
  <c r="Q99" i="6"/>
  <c r="Q93" i="6" s="1"/>
  <c r="V99" i="6"/>
  <c r="Z99" i="6"/>
  <c r="AA99" i="6"/>
  <c r="AA93" i="6" s="1"/>
  <c r="AE99" i="6"/>
  <c r="AE93" i="6" s="1"/>
  <c r="C95" i="6"/>
  <c r="C96" i="6"/>
  <c r="C97" i="6"/>
  <c r="C98" i="6"/>
  <c r="C99" i="6"/>
  <c r="H88" i="6"/>
  <c r="M88" i="6"/>
  <c r="V88" i="6"/>
  <c r="AA88" i="6"/>
  <c r="H89" i="6"/>
  <c r="M89" i="6"/>
  <c r="V89" i="6"/>
  <c r="AA89" i="6"/>
  <c r="AA90" i="6"/>
  <c r="M91" i="6"/>
  <c r="AA91" i="6"/>
  <c r="H92" i="6"/>
  <c r="M92" i="6"/>
  <c r="V92" i="6"/>
  <c r="AA92" i="6"/>
  <c r="L93" i="6"/>
  <c r="M93" i="6"/>
  <c r="Z93" i="6"/>
  <c r="C88" i="6"/>
  <c r="C92" i="6"/>
  <c r="G23" i="6"/>
  <c r="G29" i="6"/>
  <c r="L29" i="6"/>
  <c r="Q29" i="6"/>
  <c r="Z29" i="6"/>
  <c r="AE29" i="6"/>
  <c r="C21" i="6"/>
  <c r="C17" i="6" s="1"/>
  <c r="C22" i="6"/>
  <c r="C18" i="6" s="1"/>
  <c r="C23" i="6"/>
  <c r="C19" i="6" s="1"/>
  <c r="V93" i="6" l="1"/>
  <c r="H93" i="6"/>
  <c r="C16" i="6"/>
  <c r="C90" i="6"/>
  <c r="G92" i="6"/>
  <c r="G21" i="6"/>
  <c r="C202" i="6"/>
  <c r="AA202" i="6"/>
  <c r="V202" i="6"/>
  <c r="G25" i="6"/>
  <c r="H202" i="6"/>
  <c r="M202" i="6"/>
  <c r="V316" i="6"/>
  <c r="AA316" i="6"/>
  <c r="M316" i="6"/>
  <c r="H316" i="6"/>
  <c r="C20" i="6"/>
  <c r="G202" i="6"/>
  <c r="G20" i="6"/>
  <c r="C91" i="6"/>
  <c r="C89" i="6"/>
  <c r="H87" i="6"/>
  <c r="AA87" i="6"/>
  <c r="M87" i="6"/>
  <c r="V87" i="6"/>
  <c r="C93" i="6"/>
  <c r="C87" i="6" l="1"/>
  <c r="G383" i="6" l="1"/>
  <c r="L383" i="6"/>
  <c r="Q383" i="6"/>
  <c r="Z383" i="6"/>
  <c r="AE383" i="6"/>
  <c r="AI384" i="6"/>
  <c r="AI383" i="6" s="1"/>
  <c r="AC384" i="6"/>
  <c r="AD384" i="6" s="1"/>
  <c r="AD383" i="6" s="1"/>
  <c r="U384" i="6"/>
  <c r="U383" i="6" s="1"/>
  <c r="O384" i="6"/>
  <c r="P384" i="6" s="1"/>
  <c r="P383" i="6" s="1"/>
  <c r="E384" i="6"/>
  <c r="F384" i="6" s="1"/>
  <c r="F383" i="6" s="1"/>
  <c r="AF384" i="6" l="1"/>
  <c r="AF383" i="6" s="1"/>
  <c r="AC383" i="6"/>
  <c r="E383" i="6"/>
  <c r="O383" i="6"/>
  <c r="R384" i="6"/>
  <c r="R383" i="6" s="1"/>
  <c r="J384" i="6"/>
  <c r="K384" i="6" s="1"/>
  <c r="X384" i="6"/>
  <c r="X383" i="6" s="1"/>
  <c r="T384" i="6" l="1"/>
  <c r="T383" i="6" s="1"/>
  <c r="K383" i="6"/>
  <c r="S384" i="6"/>
  <c r="S383" i="6" s="1"/>
  <c r="J383" i="6"/>
  <c r="Y384" i="6"/>
  <c r="AG384" i="6"/>
  <c r="AG383" i="6" s="1"/>
  <c r="AH384" i="6" l="1"/>
  <c r="AH383" i="6" s="1"/>
  <c r="Y383" i="6"/>
  <c r="AE395" i="6" l="1"/>
  <c r="AE394" i="6"/>
  <c r="AE393" i="6"/>
  <c r="Z395" i="6"/>
  <c r="Z394" i="6"/>
  <c r="Z393" i="6"/>
  <c r="Q395" i="6"/>
  <c r="Q394" i="6"/>
  <c r="Q393" i="6"/>
  <c r="L395" i="6"/>
  <c r="L394" i="6"/>
  <c r="L393" i="6"/>
  <c r="AI315" i="6" l="1"/>
  <c r="AC315" i="6"/>
  <c r="AD315" i="6" s="1"/>
  <c r="U315" i="6"/>
  <c r="O315" i="6"/>
  <c r="P315" i="6" s="1"/>
  <c r="E315" i="6"/>
  <c r="F315" i="6" s="1"/>
  <c r="AC314" i="6"/>
  <c r="AD314" i="6" s="1"/>
  <c r="X314" i="6"/>
  <c r="O314" i="6"/>
  <c r="P314" i="6" s="1"/>
  <c r="E314" i="6"/>
  <c r="AI313" i="6"/>
  <c r="AC313" i="6"/>
  <c r="AD313" i="6" s="1"/>
  <c r="X313" i="6"/>
  <c r="U313" i="6"/>
  <c r="O313" i="6"/>
  <c r="P313" i="6" s="1"/>
  <c r="J313" i="6"/>
  <c r="E313" i="6"/>
  <c r="AI312" i="6"/>
  <c r="AC312" i="6"/>
  <c r="X312" i="6"/>
  <c r="U312" i="6"/>
  <c r="O312" i="6"/>
  <c r="J312" i="6"/>
  <c r="E312" i="6"/>
  <c r="E311" i="6" l="1"/>
  <c r="AD312" i="6"/>
  <c r="AD311" i="6" s="1"/>
  <c r="AC311" i="6"/>
  <c r="P312" i="6"/>
  <c r="P311" i="6" s="1"/>
  <c r="O311" i="6"/>
  <c r="AI311" i="6"/>
  <c r="U311" i="6"/>
  <c r="R314" i="6"/>
  <c r="AF315" i="6"/>
  <c r="AF314" i="6"/>
  <c r="R315" i="6"/>
  <c r="J315" i="6"/>
  <c r="R312" i="6"/>
  <c r="R313" i="6"/>
  <c r="AG312" i="6"/>
  <c r="Y312" i="6"/>
  <c r="K313" i="6"/>
  <c r="S313" i="6"/>
  <c r="Y313" i="6"/>
  <c r="AG313" i="6"/>
  <c r="AG314" i="6"/>
  <c r="AH314" i="6" s="1"/>
  <c r="Y314" i="6"/>
  <c r="K312" i="6"/>
  <c r="S312" i="6"/>
  <c r="AF312" i="6"/>
  <c r="AF313" i="6"/>
  <c r="J314" i="6"/>
  <c r="X315" i="6"/>
  <c r="X311" i="6" s="1"/>
  <c r="F312" i="6"/>
  <c r="F313" i="6"/>
  <c r="F314" i="6"/>
  <c r="J311" i="6" l="1"/>
  <c r="F311" i="6"/>
  <c r="AH313" i="6"/>
  <c r="AH312" i="6"/>
  <c r="K315" i="6"/>
  <c r="T313" i="6"/>
  <c r="T312" i="6"/>
  <c r="S315" i="6"/>
  <c r="AG315" i="6"/>
  <c r="AG311" i="6" s="1"/>
  <c r="Y315" i="6"/>
  <c r="Y311" i="6" s="1"/>
  <c r="S314" i="6"/>
  <c r="T314" i="6" s="1"/>
  <c r="K314" i="6"/>
  <c r="K311" i="6" l="1"/>
  <c r="S311" i="6"/>
  <c r="AH315" i="6"/>
  <c r="AH311" i="6" s="1"/>
  <c r="T315" i="6"/>
  <c r="T311" i="6" s="1"/>
  <c r="AE304" i="6" l="1"/>
  <c r="AE303" i="6"/>
  <c r="AE302" i="6"/>
  <c r="AE301" i="6"/>
  <c r="Z304" i="6"/>
  <c r="Z303" i="6"/>
  <c r="Z302" i="6"/>
  <c r="Z301" i="6"/>
  <c r="Q304" i="6"/>
  <c r="Q303" i="6"/>
  <c r="Q302" i="6"/>
  <c r="Q301" i="6"/>
  <c r="L304" i="6"/>
  <c r="L303" i="6"/>
  <c r="L302" i="6"/>
  <c r="L301" i="6"/>
  <c r="AE294" i="6"/>
  <c r="AE208" i="6" s="1"/>
  <c r="AE92" i="6" s="1"/>
  <c r="AE293" i="6"/>
  <c r="AE207" i="6" s="1"/>
  <c r="AE292" i="6"/>
  <c r="AE206" i="6" s="1"/>
  <c r="AE291" i="6"/>
  <c r="AE204" i="6" s="1"/>
  <c r="Z294" i="6"/>
  <c r="Z208" i="6" s="1"/>
  <c r="Z92" i="6" s="1"/>
  <c r="Z293" i="6"/>
  <c r="Z207" i="6" s="1"/>
  <c r="Z292" i="6"/>
  <c r="Z206" i="6" s="1"/>
  <c r="Z291" i="6"/>
  <c r="Z204" i="6" s="1"/>
  <c r="Q294" i="6"/>
  <c r="Q208" i="6" s="1"/>
  <c r="Q92" i="6" s="1"/>
  <c r="Q293" i="6"/>
  <c r="Q207" i="6" s="1"/>
  <c r="Q292" i="6"/>
  <c r="Q206" i="6" s="1"/>
  <c r="Q291" i="6"/>
  <c r="Q204" i="6" s="1"/>
  <c r="L294" i="6"/>
  <c r="L208" i="6" s="1"/>
  <c r="L92" i="6" s="1"/>
  <c r="L293" i="6"/>
  <c r="L207" i="6" s="1"/>
  <c r="L292" i="6"/>
  <c r="L206" i="6" s="1"/>
  <c r="L291" i="6"/>
  <c r="L204" i="6" s="1"/>
  <c r="L202" i="6" l="1"/>
  <c r="Q202" i="6"/>
  <c r="Z202" i="6"/>
  <c r="AE202" i="6"/>
  <c r="AE36" i="6" l="1"/>
  <c r="AE35" i="6"/>
  <c r="AE34" i="6"/>
  <c r="Z36" i="6"/>
  <c r="Z35" i="6"/>
  <c r="Z34" i="6"/>
  <c r="Q36" i="6"/>
  <c r="Q35" i="6"/>
  <c r="Q34" i="6"/>
  <c r="L36" i="6"/>
  <c r="L35" i="6"/>
  <c r="L34" i="6"/>
  <c r="AE28" i="6" l="1"/>
  <c r="AE23" i="6" s="1"/>
  <c r="AE27" i="6"/>
  <c r="AE22" i="6" s="1"/>
  <c r="AE26" i="6"/>
  <c r="Z28" i="6"/>
  <c r="Z23" i="6" s="1"/>
  <c r="Z27" i="6"/>
  <c r="Z22" i="6" s="1"/>
  <c r="Z26" i="6"/>
  <c r="Q28" i="6"/>
  <c r="Q23" i="6" s="1"/>
  <c r="Q27" i="6"/>
  <c r="Q22" i="6" s="1"/>
  <c r="Q26" i="6"/>
  <c r="L28" i="6"/>
  <c r="L23" i="6" s="1"/>
  <c r="L27" i="6"/>
  <c r="L22" i="6" s="1"/>
  <c r="L26" i="6"/>
  <c r="AE21" i="6" l="1"/>
  <c r="AE25" i="6"/>
  <c r="Z21" i="6"/>
  <c r="Z25" i="6"/>
  <c r="L21" i="6"/>
  <c r="L25" i="6"/>
  <c r="Q25" i="6"/>
  <c r="Q21" i="6"/>
  <c r="X67" i="6"/>
  <c r="O28" i="6"/>
  <c r="L20" i="6" l="1"/>
  <c r="Q20" i="6"/>
  <c r="AE20" i="6"/>
  <c r="Z20" i="6"/>
  <c r="R44" i="6"/>
  <c r="AE141" i="6"/>
  <c r="Z141" i="6"/>
  <c r="Q141" i="6"/>
  <c r="L141" i="6"/>
  <c r="G141" i="6"/>
  <c r="AE305" i="6" l="1"/>
  <c r="Z305" i="6"/>
  <c r="Q305" i="6"/>
  <c r="L305" i="6"/>
  <c r="G305" i="6"/>
  <c r="AE295" i="6"/>
  <c r="Z295" i="6"/>
  <c r="Q295" i="6"/>
  <c r="L295" i="6"/>
  <c r="G295" i="6"/>
  <c r="AE285" i="6"/>
  <c r="Z285" i="6"/>
  <c r="Q285" i="6"/>
  <c r="L285" i="6"/>
  <c r="G285" i="6"/>
  <c r="AE280" i="6"/>
  <c r="Z280" i="6"/>
  <c r="Q280" i="6"/>
  <c r="L280" i="6"/>
  <c r="G280" i="6"/>
  <c r="AE275" i="6"/>
  <c r="Z275" i="6"/>
  <c r="Q275" i="6"/>
  <c r="L275" i="6"/>
  <c r="G275" i="6"/>
  <c r="AE270" i="6"/>
  <c r="Z270" i="6"/>
  <c r="Q270" i="6"/>
  <c r="L270" i="6"/>
  <c r="G270" i="6"/>
  <c r="AE265" i="6"/>
  <c r="Z265" i="6"/>
  <c r="Q265" i="6"/>
  <c r="L265" i="6"/>
  <c r="G265" i="6"/>
  <c r="AE260" i="6"/>
  <c r="Z260" i="6"/>
  <c r="Q260" i="6"/>
  <c r="L260" i="6"/>
  <c r="G260" i="6"/>
  <c r="AE255" i="6"/>
  <c r="Z255" i="6"/>
  <c r="Q255" i="6"/>
  <c r="L255" i="6"/>
  <c r="G255" i="6"/>
  <c r="AE250" i="6"/>
  <c r="Z250" i="6"/>
  <c r="Q250" i="6"/>
  <c r="L250" i="6"/>
  <c r="G250" i="6"/>
  <c r="AE245" i="6"/>
  <c r="Z245" i="6"/>
  <c r="Q245" i="6"/>
  <c r="L245" i="6"/>
  <c r="G245" i="6"/>
  <c r="AE240" i="6"/>
  <c r="Z240" i="6"/>
  <c r="Q240" i="6"/>
  <c r="L240" i="6"/>
  <c r="G240" i="6"/>
  <c r="AE235" i="6"/>
  <c r="Z235" i="6"/>
  <c r="Q235" i="6"/>
  <c r="L235" i="6"/>
  <c r="G235" i="6"/>
  <c r="AE230" i="6"/>
  <c r="Z230" i="6"/>
  <c r="Q230" i="6"/>
  <c r="L230" i="6"/>
  <c r="G230" i="6"/>
  <c r="AE224" i="6"/>
  <c r="Z224" i="6"/>
  <c r="Q224" i="6"/>
  <c r="L224" i="6"/>
  <c r="G224" i="6"/>
  <c r="AE219" i="6"/>
  <c r="Z219" i="6"/>
  <c r="Q219" i="6"/>
  <c r="L219" i="6"/>
  <c r="G219" i="6"/>
  <c r="AE214" i="6"/>
  <c r="Z214" i="6"/>
  <c r="Q214" i="6"/>
  <c r="L214" i="6"/>
  <c r="G214" i="6"/>
  <c r="AE209" i="6"/>
  <c r="Z209" i="6"/>
  <c r="Q209" i="6"/>
  <c r="L209" i="6"/>
  <c r="G209" i="6"/>
  <c r="Z197" i="6" l="1"/>
  <c r="Q197" i="6"/>
  <c r="L197" i="6"/>
  <c r="G197" i="6"/>
  <c r="AE197" i="6"/>
  <c r="AE192" i="6"/>
  <c r="Z192" i="6"/>
  <c r="Q192" i="6"/>
  <c r="L192" i="6"/>
  <c r="G192" i="6"/>
  <c r="AE186" i="6"/>
  <c r="Z186" i="6"/>
  <c r="Q186" i="6"/>
  <c r="L186" i="6"/>
  <c r="G186" i="6"/>
  <c r="AE181" i="6"/>
  <c r="Z181" i="6"/>
  <c r="Q181" i="6"/>
  <c r="L181" i="6"/>
  <c r="G181" i="6"/>
  <c r="AE176" i="6"/>
  <c r="Z176" i="6"/>
  <c r="Q176" i="6"/>
  <c r="L176" i="6"/>
  <c r="G176" i="6"/>
  <c r="AE171" i="6"/>
  <c r="Z171" i="6"/>
  <c r="Q171" i="6"/>
  <c r="L171" i="6"/>
  <c r="G171" i="6"/>
  <c r="AE166" i="6"/>
  <c r="Z166" i="6"/>
  <c r="Q166" i="6"/>
  <c r="L166" i="6"/>
  <c r="G166" i="6"/>
  <c r="AE161" i="6"/>
  <c r="Z161" i="6"/>
  <c r="Q161" i="6"/>
  <c r="L161" i="6"/>
  <c r="G161" i="6"/>
  <c r="AE156" i="6"/>
  <c r="Z156" i="6"/>
  <c r="Q156" i="6"/>
  <c r="L156" i="6"/>
  <c r="G156" i="6"/>
  <c r="AE151" i="6"/>
  <c r="Z151" i="6"/>
  <c r="Q151" i="6"/>
  <c r="L151" i="6"/>
  <c r="G151" i="6"/>
  <c r="AE146" i="6"/>
  <c r="Z146" i="6"/>
  <c r="Q146" i="6"/>
  <c r="L146" i="6"/>
  <c r="G146" i="6"/>
  <c r="AE136" i="6"/>
  <c r="Z136" i="6"/>
  <c r="Q136" i="6"/>
  <c r="L136" i="6"/>
  <c r="G136" i="6"/>
  <c r="AE131" i="6"/>
  <c r="Z131" i="6"/>
  <c r="Q131" i="6"/>
  <c r="L131" i="6"/>
  <c r="G131" i="6"/>
  <c r="AE126" i="6"/>
  <c r="Z126" i="6"/>
  <c r="Q126" i="6"/>
  <c r="L126" i="6"/>
  <c r="G126" i="6"/>
  <c r="AE121" i="6"/>
  <c r="Z121" i="6"/>
  <c r="Q121" i="6"/>
  <c r="L121" i="6"/>
  <c r="G121" i="6"/>
  <c r="AE116" i="6"/>
  <c r="Z116" i="6"/>
  <c r="Q116" i="6"/>
  <c r="L116" i="6"/>
  <c r="G116" i="6"/>
  <c r="AE111" i="6"/>
  <c r="Z111" i="6"/>
  <c r="Q111" i="6"/>
  <c r="L111" i="6"/>
  <c r="G111" i="6"/>
  <c r="AE105" i="6"/>
  <c r="Z105" i="6"/>
  <c r="Q105" i="6"/>
  <c r="L105" i="6"/>
  <c r="G105" i="6"/>
  <c r="AE100" i="6"/>
  <c r="Z100" i="6"/>
  <c r="Q100" i="6"/>
  <c r="L100" i="6"/>
  <c r="G100" i="6"/>
  <c r="E289" i="6" l="1"/>
  <c r="O289" i="6"/>
  <c r="AF130" i="6" l="1"/>
  <c r="O130" i="6"/>
  <c r="P130" i="6" s="1"/>
  <c r="AF150" i="6"/>
  <c r="O150" i="6"/>
  <c r="P150" i="6" s="1"/>
  <c r="AC170" i="6"/>
  <c r="AD170" i="6" s="1"/>
  <c r="O170" i="6"/>
  <c r="P170" i="6" s="1"/>
  <c r="AF180" i="6"/>
  <c r="AC191" i="6"/>
  <c r="AD191" i="6" s="1"/>
  <c r="O191" i="6"/>
  <c r="P191" i="6" s="1"/>
  <c r="AF115" i="6"/>
  <c r="AF125" i="6"/>
  <c r="O125" i="6"/>
  <c r="P125" i="6" s="1"/>
  <c r="AF145" i="6"/>
  <c r="O145" i="6"/>
  <c r="P145" i="6" s="1"/>
  <c r="AC165" i="6"/>
  <c r="AD165" i="6" s="1"/>
  <c r="O165" i="6"/>
  <c r="P165" i="6" s="1"/>
  <c r="AC185" i="6"/>
  <c r="AD185" i="6" s="1"/>
  <c r="AC201" i="6"/>
  <c r="O201" i="6"/>
  <c r="J104" i="6"/>
  <c r="J115" i="6"/>
  <c r="J125" i="6"/>
  <c r="J135" i="6"/>
  <c r="X135" i="6"/>
  <c r="Y135" i="6" s="1"/>
  <c r="J145" i="6"/>
  <c r="J155" i="6"/>
  <c r="X155" i="6"/>
  <c r="Y155" i="6" s="1"/>
  <c r="J165" i="6"/>
  <c r="J175" i="6"/>
  <c r="X175" i="6"/>
  <c r="J185" i="6"/>
  <c r="K185" i="6" s="1"/>
  <c r="AF104" i="6"/>
  <c r="J150" i="6"/>
  <c r="J160" i="6"/>
  <c r="J170" i="6"/>
  <c r="K170" i="6" s="1"/>
  <c r="J180" i="6"/>
  <c r="J191" i="6"/>
  <c r="K191" i="6" s="1"/>
  <c r="J201" i="6"/>
  <c r="X201" i="6"/>
  <c r="AI310" i="6"/>
  <c r="AF310" i="6"/>
  <c r="AC310" i="6"/>
  <c r="X310" i="6"/>
  <c r="Y310" i="6" s="1"/>
  <c r="U310" i="6"/>
  <c r="R310" i="6"/>
  <c r="O310" i="6"/>
  <c r="J310" i="6"/>
  <c r="K310" i="6" s="1"/>
  <c r="E310" i="6"/>
  <c r="F310" i="6" s="1"/>
  <c r="AI304" i="6"/>
  <c r="AF304" i="6"/>
  <c r="AC304" i="6"/>
  <c r="X304" i="6"/>
  <c r="Y304" i="6" s="1"/>
  <c r="U304" i="6"/>
  <c r="R304" i="6"/>
  <c r="O304" i="6"/>
  <c r="P304" i="6" s="1"/>
  <c r="J304" i="6"/>
  <c r="K304" i="6" s="1"/>
  <c r="E304" i="6"/>
  <c r="F304" i="6" s="1"/>
  <c r="AI299" i="6"/>
  <c r="AF299" i="6"/>
  <c r="AC299" i="6"/>
  <c r="X299" i="6"/>
  <c r="Y299" i="6" s="1"/>
  <c r="U299" i="6"/>
  <c r="R299" i="6"/>
  <c r="O299" i="6"/>
  <c r="J299" i="6"/>
  <c r="K299" i="6" s="1"/>
  <c r="E299" i="6"/>
  <c r="F299" i="6" s="1"/>
  <c r="AI294" i="6"/>
  <c r="AF294" i="6"/>
  <c r="AC294" i="6"/>
  <c r="AD294" i="6" s="1"/>
  <c r="X294" i="6"/>
  <c r="Y294" i="6" s="1"/>
  <c r="U294" i="6"/>
  <c r="R294" i="6"/>
  <c r="O294" i="6"/>
  <c r="J294" i="6"/>
  <c r="E294" i="6"/>
  <c r="F294" i="6" s="1"/>
  <c r="AI289" i="6"/>
  <c r="AF289" i="6"/>
  <c r="AC289" i="6"/>
  <c r="AD289" i="6" s="1"/>
  <c r="X289" i="6"/>
  <c r="Y289" i="6" s="1"/>
  <c r="U289" i="6"/>
  <c r="R289" i="6"/>
  <c r="P289" i="6"/>
  <c r="J289" i="6"/>
  <c r="K289" i="6" s="1"/>
  <c r="F289" i="6"/>
  <c r="AI284" i="6"/>
  <c r="AF284" i="6"/>
  <c r="AC284" i="6"/>
  <c r="AD284" i="6" s="1"/>
  <c r="X284" i="6"/>
  <c r="Y284" i="6" s="1"/>
  <c r="U284" i="6"/>
  <c r="R284" i="6"/>
  <c r="O284" i="6"/>
  <c r="J284" i="6"/>
  <c r="K284" i="6" s="1"/>
  <c r="E284" i="6"/>
  <c r="F284" i="6" s="1"/>
  <c r="AI279" i="6"/>
  <c r="AF279" i="6"/>
  <c r="AC279" i="6"/>
  <c r="AD279" i="6" s="1"/>
  <c r="X279" i="6"/>
  <c r="Y279" i="6" s="1"/>
  <c r="U279" i="6"/>
  <c r="R279" i="6"/>
  <c r="O279" i="6"/>
  <c r="J279" i="6"/>
  <c r="K279" i="6" s="1"/>
  <c r="E279" i="6"/>
  <c r="AI274" i="6"/>
  <c r="AF274" i="6"/>
  <c r="AC274" i="6"/>
  <c r="AD274" i="6" s="1"/>
  <c r="X274" i="6"/>
  <c r="U274" i="6"/>
  <c r="R274" i="6"/>
  <c r="O274" i="6"/>
  <c r="J274" i="6"/>
  <c r="E274" i="6"/>
  <c r="AI269" i="6"/>
  <c r="AF269" i="6"/>
  <c r="AC269" i="6"/>
  <c r="AD269" i="6" s="1"/>
  <c r="X269" i="6"/>
  <c r="Y269" i="6" s="1"/>
  <c r="U269" i="6"/>
  <c r="R269" i="6"/>
  <c r="O269" i="6"/>
  <c r="J269" i="6"/>
  <c r="K269" i="6" s="1"/>
  <c r="E269" i="6"/>
  <c r="AI264" i="6"/>
  <c r="AF264" i="6"/>
  <c r="AC264" i="6"/>
  <c r="AD264" i="6" s="1"/>
  <c r="X264" i="6"/>
  <c r="Y264" i="6" s="1"/>
  <c r="U264" i="6"/>
  <c r="R264" i="6"/>
  <c r="O264" i="6"/>
  <c r="J264" i="6"/>
  <c r="K264" i="6" s="1"/>
  <c r="E264" i="6"/>
  <c r="F264" i="6" s="1"/>
  <c r="AI259" i="6"/>
  <c r="AF259" i="6"/>
  <c r="AC259" i="6"/>
  <c r="AD259" i="6" s="1"/>
  <c r="X259" i="6"/>
  <c r="Y259" i="6" s="1"/>
  <c r="U259" i="6"/>
  <c r="R259" i="6"/>
  <c r="O259" i="6"/>
  <c r="J259" i="6"/>
  <c r="E259" i="6"/>
  <c r="F259" i="6" s="1"/>
  <c r="AI254" i="6"/>
  <c r="AF254" i="6"/>
  <c r="AC254" i="6"/>
  <c r="AD254" i="6" s="1"/>
  <c r="X254" i="6"/>
  <c r="U254" i="6"/>
  <c r="R254" i="6"/>
  <c r="O254" i="6"/>
  <c r="J254" i="6"/>
  <c r="E254" i="6"/>
  <c r="AI249" i="6"/>
  <c r="AF249" i="6"/>
  <c r="AC249" i="6"/>
  <c r="AD249" i="6" s="1"/>
  <c r="X249" i="6"/>
  <c r="U249" i="6"/>
  <c r="R249" i="6"/>
  <c r="O249" i="6"/>
  <c r="J249" i="6"/>
  <c r="E249" i="6"/>
  <c r="AI244" i="6"/>
  <c r="AF244" i="6"/>
  <c r="AC244" i="6"/>
  <c r="AD244" i="6" s="1"/>
  <c r="X244" i="6"/>
  <c r="Y244" i="6" s="1"/>
  <c r="U244" i="6"/>
  <c r="R244" i="6"/>
  <c r="O244" i="6"/>
  <c r="J244" i="6"/>
  <c r="E244" i="6"/>
  <c r="AI239" i="6"/>
  <c r="AF239" i="6"/>
  <c r="AC239" i="6"/>
  <c r="AD239" i="6" s="1"/>
  <c r="X239" i="6"/>
  <c r="U239" i="6"/>
  <c r="R239" i="6"/>
  <c r="O239" i="6"/>
  <c r="J239" i="6"/>
  <c r="E239" i="6"/>
  <c r="AI234" i="6"/>
  <c r="AF234" i="6"/>
  <c r="AC234" i="6"/>
  <c r="AD234" i="6" s="1"/>
  <c r="X234" i="6"/>
  <c r="U234" i="6"/>
  <c r="R234" i="6"/>
  <c r="O234" i="6"/>
  <c r="J234" i="6"/>
  <c r="E234" i="6"/>
  <c r="AI229" i="6"/>
  <c r="AF229" i="6"/>
  <c r="AC229" i="6"/>
  <c r="AD229" i="6" s="1"/>
  <c r="X229" i="6"/>
  <c r="Y229" i="6" s="1"/>
  <c r="U229" i="6"/>
  <c r="R229" i="6"/>
  <c r="O229" i="6"/>
  <c r="J229" i="6"/>
  <c r="E229" i="6"/>
  <c r="AI223" i="6"/>
  <c r="AF223" i="6"/>
  <c r="AC223" i="6"/>
  <c r="X223" i="6"/>
  <c r="Y223" i="6" s="1"/>
  <c r="U223" i="6"/>
  <c r="R223" i="6"/>
  <c r="O223" i="6"/>
  <c r="J223" i="6"/>
  <c r="K223" i="6" s="1"/>
  <c r="E223" i="6"/>
  <c r="AI218" i="6"/>
  <c r="AF218" i="6"/>
  <c r="AC218" i="6"/>
  <c r="AD218" i="6" s="1"/>
  <c r="X218" i="6"/>
  <c r="Y218" i="6" s="1"/>
  <c r="U218" i="6"/>
  <c r="R218" i="6"/>
  <c r="O218" i="6"/>
  <c r="J218" i="6"/>
  <c r="E218" i="6"/>
  <c r="F218" i="6" s="1"/>
  <c r="AI213" i="6"/>
  <c r="AF213" i="6"/>
  <c r="AF208" i="6" s="1"/>
  <c r="AC213" i="6"/>
  <c r="X213" i="6"/>
  <c r="X208" i="6" s="1"/>
  <c r="U213" i="6"/>
  <c r="U208" i="6" s="1"/>
  <c r="R213" i="6"/>
  <c r="R208" i="6" s="1"/>
  <c r="O213" i="6"/>
  <c r="J213" i="6"/>
  <c r="J208" i="6" s="1"/>
  <c r="E213" i="6"/>
  <c r="E208" i="6" s="1"/>
  <c r="AI201" i="6"/>
  <c r="U201" i="6"/>
  <c r="E201" i="6"/>
  <c r="F201" i="6" s="1"/>
  <c r="AI196" i="6"/>
  <c r="U196" i="6"/>
  <c r="AI191" i="6"/>
  <c r="X191" i="6"/>
  <c r="U191" i="6"/>
  <c r="E191" i="6"/>
  <c r="F191" i="6" s="1"/>
  <c r="AI185" i="6"/>
  <c r="X185" i="6"/>
  <c r="Y185" i="6" s="1"/>
  <c r="U185" i="6"/>
  <c r="O185" i="6"/>
  <c r="P185" i="6" s="1"/>
  <c r="E185" i="6"/>
  <c r="F185" i="6" s="1"/>
  <c r="AI180" i="6"/>
  <c r="X180" i="6"/>
  <c r="U180" i="6"/>
  <c r="O180" i="6"/>
  <c r="P180" i="6" s="1"/>
  <c r="E180" i="6"/>
  <c r="AI175" i="6"/>
  <c r="AC175" i="6"/>
  <c r="AD175" i="6" s="1"/>
  <c r="U175" i="6"/>
  <c r="O175" i="6"/>
  <c r="P175" i="6" s="1"/>
  <c r="E175" i="6"/>
  <c r="AI170" i="6"/>
  <c r="X170" i="6"/>
  <c r="U170" i="6"/>
  <c r="E170" i="6"/>
  <c r="F170" i="6" s="1"/>
  <c r="AI165" i="6"/>
  <c r="X165" i="6"/>
  <c r="Y165" i="6" s="1"/>
  <c r="U165" i="6"/>
  <c r="E165" i="6"/>
  <c r="F165" i="6" s="1"/>
  <c r="AI160" i="6"/>
  <c r="AF160" i="6"/>
  <c r="AC160" i="6"/>
  <c r="AD160" i="6" s="1"/>
  <c r="X160" i="6"/>
  <c r="Y160" i="6" s="1"/>
  <c r="U160" i="6"/>
  <c r="O160" i="6"/>
  <c r="P160" i="6" s="1"/>
  <c r="E160" i="6"/>
  <c r="AI155" i="6"/>
  <c r="AC155" i="6"/>
  <c r="AD155" i="6" s="1"/>
  <c r="U155" i="6"/>
  <c r="O155" i="6"/>
  <c r="P155" i="6" s="1"/>
  <c r="E155" i="6"/>
  <c r="F155" i="6" s="1"/>
  <c r="AI150" i="6"/>
  <c r="X150" i="6"/>
  <c r="Y150" i="6" s="1"/>
  <c r="U150" i="6"/>
  <c r="E150" i="6"/>
  <c r="F150" i="6" s="1"/>
  <c r="AI145" i="6"/>
  <c r="X145" i="6"/>
  <c r="Y145" i="6" s="1"/>
  <c r="U145" i="6"/>
  <c r="E145" i="6"/>
  <c r="F145" i="6" s="1"/>
  <c r="AI140" i="6"/>
  <c r="AF140" i="6"/>
  <c r="AC140" i="6"/>
  <c r="AD140" i="6" s="1"/>
  <c r="X140" i="6"/>
  <c r="U140" i="6"/>
  <c r="O140" i="6"/>
  <c r="P140" i="6" s="1"/>
  <c r="J140" i="6"/>
  <c r="E140" i="6"/>
  <c r="AI135" i="6"/>
  <c r="AC135" i="6"/>
  <c r="AD135" i="6" s="1"/>
  <c r="U135" i="6"/>
  <c r="R135" i="6"/>
  <c r="O135" i="6"/>
  <c r="P135" i="6" s="1"/>
  <c r="E135" i="6"/>
  <c r="F135" i="6" s="1"/>
  <c r="AI130" i="6"/>
  <c r="AC130" i="6"/>
  <c r="AD130" i="6" s="1"/>
  <c r="X130" i="6"/>
  <c r="Y130" i="6" s="1"/>
  <c r="U130" i="6"/>
  <c r="E130" i="6"/>
  <c r="F130" i="6" s="1"/>
  <c r="AI125" i="6"/>
  <c r="X125" i="6"/>
  <c r="Y125" i="6" s="1"/>
  <c r="U125" i="6"/>
  <c r="E125" i="6"/>
  <c r="F125" i="6" s="1"/>
  <c r="AI120" i="6"/>
  <c r="AF120" i="6"/>
  <c r="AC120" i="6"/>
  <c r="AD120" i="6" s="1"/>
  <c r="X120" i="6"/>
  <c r="Y120" i="6" s="1"/>
  <c r="U120" i="6"/>
  <c r="O120" i="6"/>
  <c r="P120" i="6" s="1"/>
  <c r="E120" i="6"/>
  <c r="F120" i="6" s="1"/>
  <c r="AI115" i="6"/>
  <c r="AC115" i="6"/>
  <c r="AD115" i="6" s="1"/>
  <c r="U115" i="6"/>
  <c r="R115" i="6"/>
  <c r="O115" i="6"/>
  <c r="P115" i="6" s="1"/>
  <c r="E115" i="6"/>
  <c r="F115" i="6" s="1"/>
  <c r="AI110" i="6"/>
  <c r="U110" i="6"/>
  <c r="E110" i="6"/>
  <c r="X104" i="6"/>
  <c r="O104" i="6"/>
  <c r="E104" i="6"/>
  <c r="AI104" i="6"/>
  <c r="U104" i="6"/>
  <c r="O208" i="6" l="1"/>
  <c r="AC208" i="6"/>
  <c r="AI208" i="6"/>
  <c r="AI99" i="6"/>
  <c r="U99" i="6"/>
  <c r="U92" i="6" s="1"/>
  <c r="R104" i="6"/>
  <c r="AC180" i="6"/>
  <c r="AD180" i="6" s="1"/>
  <c r="AF201" i="6"/>
  <c r="R165" i="6"/>
  <c r="R185" i="6"/>
  <c r="R140" i="6"/>
  <c r="R120" i="6"/>
  <c r="R175" i="6"/>
  <c r="R130" i="6"/>
  <c r="R155" i="6"/>
  <c r="R125" i="6"/>
  <c r="AC110" i="6"/>
  <c r="AD110" i="6" s="1"/>
  <c r="O110" i="6"/>
  <c r="P110" i="6" s="1"/>
  <c r="E196" i="6"/>
  <c r="F196" i="6" s="1"/>
  <c r="AC196" i="6"/>
  <c r="AD196" i="6" s="1"/>
  <c r="O196" i="6"/>
  <c r="P196" i="6" s="1"/>
  <c r="S155" i="6"/>
  <c r="P310" i="6"/>
  <c r="T310" i="6" s="1"/>
  <c r="P299" i="6"/>
  <c r="P294" i="6"/>
  <c r="P279" i="6"/>
  <c r="T279" i="6" s="1"/>
  <c r="P274" i="6"/>
  <c r="P264" i="6"/>
  <c r="T264" i="6" s="1"/>
  <c r="P259" i="6"/>
  <c r="P254" i="6"/>
  <c r="P249" i="6"/>
  <c r="P244" i="6"/>
  <c r="P239" i="6"/>
  <c r="P234" i="6"/>
  <c r="P229" i="6"/>
  <c r="P223" i="6"/>
  <c r="T223" i="6" s="1"/>
  <c r="P218" i="6"/>
  <c r="AC150" i="6"/>
  <c r="AD150" i="6" s="1"/>
  <c r="AH150" i="6" s="1"/>
  <c r="AF191" i="6"/>
  <c r="R160" i="6"/>
  <c r="R180" i="6"/>
  <c r="S125" i="6"/>
  <c r="R201" i="6"/>
  <c r="J120" i="6"/>
  <c r="K120" i="6" s="1"/>
  <c r="T120" i="6" s="1"/>
  <c r="AH244" i="6"/>
  <c r="AH135" i="6"/>
  <c r="S160" i="6"/>
  <c r="R145" i="6"/>
  <c r="AF170" i="6"/>
  <c r="S249" i="6"/>
  <c r="AG249" i="6"/>
  <c r="S254" i="6"/>
  <c r="AG254" i="6"/>
  <c r="S259" i="6"/>
  <c r="S274" i="6"/>
  <c r="AG274" i="6"/>
  <c r="S294" i="6"/>
  <c r="AH294" i="6"/>
  <c r="AH155" i="6"/>
  <c r="X115" i="6"/>
  <c r="Y115" i="6" s="1"/>
  <c r="AH115" i="6" s="1"/>
  <c r="J130" i="6"/>
  <c r="S130" i="6" s="1"/>
  <c r="AC104" i="6"/>
  <c r="AC125" i="6"/>
  <c r="AD125" i="6" s="1"/>
  <c r="AH125" i="6" s="1"/>
  <c r="AC145" i="6"/>
  <c r="AD145" i="6" s="1"/>
  <c r="AH145" i="6" s="1"/>
  <c r="AF135" i="6"/>
  <c r="R150" i="6"/>
  <c r="AF155" i="6"/>
  <c r="AF165" i="6"/>
  <c r="R170" i="6"/>
  <c r="AF175" i="6"/>
  <c r="AF185" i="6"/>
  <c r="R191" i="6"/>
  <c r="S218" i="6"/>
  <c r="AH218" i="6"/>
  <c r="AH165" i="6"/>
  <c r="AG223" i="6"/>
  <c r="AG244" i="6"/>
  <c r="P213" i="6"/>
  <c r="S229" i="6"/>
  <c r="AG229" i="6"/>
  <c r="AH229" i="6"/>
  <c r="S234" i="6"/>
  <c r="AG234" i="6"/>
  <c r="S239" i="6"/>
  <c r="AG239" i="6"/>
  <c r="S244" i="6"/>
  <c r="R103" i="6"/>
  <c r="S213" i="6"/>
  <c r="Y213" i="6"/>
  <c r="AG279" i="6"/>
  <c r="AG310" i="6"/>
  <c r="AD201" i="6"/>
  <c r="P201" i="6"/>
  <c r="AH130" i="6"/>
  <c r="S201" i="6"/>
  <c r="S165" i="6"/>
  <c r="S135" i="6"/>
  <c r="K294" i="6"/>
  <c r="S284" i="6"/>
  <c r="S269" i="6"/>
  <c r="K254" i="6"/>
  <c r="K239" i="6"/>
  <c r="K218" i="6"/>
  <c r="AG175" i="6"/>
  <c r="AH160" i="6"/>
  <c r="S180" i="6"/>
  <c r="T170" i="6"/>
  <c r="K165" i="6"/>
  <c r="T165" i="6" s="1"/>
  <c r="F279" i="6"/>
  <c r="F269" i="6"/>
  <c r="F244" i="6"/>
  <c r="F229" i="6"/>
  <c r="F223" i="6"/>
  <c r="F213" i="6"/>
  <c r="AG201" i="6"/>
  <c r="AG191" i="6"/>
  <c r="AG185" i="6"/>
  <c r="AG180" i="6"/>
  <c r="AG170" i="6"/>
  <c r="AH120" i="6"/>
  <c r="Y201" i="6"/>
  <c r="Y191" i="6"/>
  <c r="AH191" i="6" s="1"/>
  <c r="Y170" i="6"/>
  <c r="AH170" i="6" s="1"/>
  <c r="T191" i="6"/>
  <c r="S175" i="6"/>
  <c r="S150" i="6"/>
  <c r="S145" i="6"/>
  <c r="S115" i="6"/>
  <c r="K160" i="6"/>
  <c r="T160" i="6" s="1"/>
  <c r="K155" i="6"/>
  <c r="T155" i="6" s="1"/>
  <c r="K150" i="6"/>
  <c r="T150" i="6" s="1"/>
  <c r="K145" i="6"/>
  <c r="T145" i="6" s="1"/>
  <c r="K135" i="6"/>
  <c r="T135" i="6" s="1"/>
  <c r="K125" i="6"/>
  <c r="T125" i="6" s="1"/>
  <c r="K115" i="6"/>
  <c r="T115" i="6" s="1"/>
  <c r="S104" i="6"/>
  <c r="P104" i="6"/>
  <c r="P99" i="6" s="1"/>
  <c r="AG120" i="6"/>
  <c r="AG130" i="6"/>
  <c r="AG135" i="6"/>
  <c r="AG160" i="6"/>
  <c r="K201" i="6"/>
  <c r="K213" i="6"/>
  <c r="K229" i="6"/>
  <c r="F239" i="6"/>
  <c r="Y239" i="6"/>
  <c r="AH239" i="6" s="1"/>
  <c r="K244" i="6"/>
  <c r="F254" i="6"/>
  <c r="Y254" i="6"/>
  <c r="AH254" i="6" s="1"/>
  <c r="K259" i="6"/>
  <c r="AG299" i="6"/>
  <c r="S140" i="6"/>
  <c r="AG140" i="6"/>
  <c r="AH279" i="6"/>
  <c r="T289" i="6"/>
  <c r="T304" i="6"/>
  <c r="S170" i="6"/>
  <c r="S185" i="6"/>
  <c r="S191" i="6"/>
  <c r="AG218" i="6"/>
  <c r="S223" i="6"/>
  <c r="S279" i="6"/>
  <c r="AG294" i="6"/>
  <c r="AG155" i="6"/>
  <c r="AG165" i="6"/>
  <c r="AG213" i="6"/>
  <c r="AG304" i="6"/>
  <c r="F160" i="6"/>
  <c r="AD310" i="6"/>
  <c r="AH310" i="6" s="1"/>
  <c r="S310" i="6"/>
  <c r="AD304" i="6"/>
  <c r="AH304" i="6" s="1"/>
  <c r="S304" i="6"/>
  <c r="AD299" i="6"/>
  <c r="AH299" i="6" s="1"/>
  <c r="S299" i="6"/>
  <c r="AH289" i="6"/>
  <c r="S289" i="6"/>
  <c r="AG289" i="6"/>
  <c r="AH284" i="6"/>
  <c r="P284" i="6"/>
  <c r="AG284" i="6"/>
  <c r="F274" i="6"/>
  <c r="K274" i="6"/>
  <c r="Y274" i="6"/>
  <c r="AH274" i="6" s="1"/>
  <c r="AH269" i="6"/>
  <c r="P269" i="6"/>
  <c r="AG269" i="6"/>
  <c r="AH264" i="6"/>
  <c r="S264" i="6"/>
  <c r="AG264" i="6"/>
  <c r="AH259" i="6"/>
  <c r="AG259" i="6"/>
  <c r="F249" i="6"/>
  <c r="K249" i="6"/>
  <c r="Y249" i="6"/>
  <c r="AH249" i="6" s="1"/>
  <c r="F234" i="6"/>
  <c r="K234" i="6"/>
  <c r="Y234" i="6"/>
  <c r="AH234" i="6" s="1"/>
  <c r="AD223" i="6"/>
  <c r="AH223" i="6" s="1"/>
  <c r="AD213" i="6"/>
  <c r="T185" i="6"/>
  <c r="AH185" i="6"/>
  <c r="F180" i="6"/>
  <c r="K180" i="6"/>
  <c r="T180" i="6" s="1"/>
  <c r="Y180" i="6"/>
  <c r="AH180" i="6" s="1"/>
  <c r="F175" i="6"/>
  <c r="K175" i="6"/>
  <c r="T175" i="6" s="1"/>
  <c r="Y175" i="6"/>
  <c r="AH175" i="6" s="1"/>
  <c r="F140" i="6"/>
  <c r="K140" i="6"/>
  <c r="T140" i="6" s="1"/>
  <c r="Y140" i="6"/>
  <c r="AH140" i="6" s="1"/>
  <c r="F110" i="6"/>
  <c r="F104" i="6"/>
  <c r="K104" i="6"/>
  <c r="Y104" i="6"/>
  <c r="AI92" i="6" l="1"/>
  <c r="F208" i="6"/>
  <c r="F99" i="6"/>
  <c r="AD208" i="6"/>
  <c r="Y208" i="6"/>
  <c r="S208" i="6"/>
  <c r="AG208" i="6"/>
  <c r="K208" i="6"/>
  <c r="P208" i="6"/>
  <c r="P92" i="6" s="1"/>
  <c r="AD104" i="6"/>
  <c r="AD99" i="6" s="1"/>
  <c r="AD92" i="6" s="1"/>
  <c r="AC99" i="6"/>
  <c r="AC92" i="6" s="1"/>
  <c r="O99" i="6"/>
  <c r="O92" i="6" s="1"/>
  <c r="T249" i="6"/>
  <c r="E99" i="6"/>
  <c r="E92" i="6" s="1"/>
  <c r="T234" i="6"/>
  <c r="T239" i="6"/>
  <c r="T294" i="6"/>
  <c r="AG150" i="6"/>
  <c r="AG125" i="6"/>
  <c r="T299" i="6"/>
  <c r="T259" i="6"/>
  <c r="T284" i="6"/>
  <c r="T274" i="6"/>
  <c r="T269" i="6"/>
  <c r="T254" i="6"/>
  <c r="T244" i="6"/>
  <c r="T229" i="6"/>
  <c r="T218" i="6"/>
  <c r="T213" i="6"/>
  <c r="S120" i="6"/>
  <c r="T201" i="6"/>
  <c r="K130" i="6"/>
  <c r="T130" i="6" s="1"/>
  <c r="AG104" i="6"/>
  <c r="AG115" i="6"/>
  <c r="AG145" i="6"/>
  <c r="AH201" i="6"/>
  <c r="AF196" i="6"/>
  <c r="X196" i="6"/>
  <c r="J196" i="6"/>
  <c r="R196" i="6"/>
  <c r="R110" i="6"/>
  <c r="J110" i="6"/>
  <c r="AH213" i="6"/>
  <c r="AH208" i="6" s="1"/>
  <c r="X110" i="6"/>
  <c r="AF110" i="6"/>
  <c r="AF99" i="6" s="1"/>
  <c r="AF92" i="6" s="1"/>
  <c r="AH104" i="6"/>
  <c r="T104" i="6"/>
  <c r="E52" i="6"/>
  <c r="E48" i="6" s="1"/>
  <c r="X99" i="6" l="1"/>
  <c r="X92" i="6" s="1"/>
  <c r="R99" i="6"/>
  <c r="R92" i="6" s="1"/>
  <c r="F92" i="6"/>
  <c r="T208" i="6"/>
  <c r="J99" i="6"/>
  <c r="J92" i="6" s="1"/>
  <c r="AG110" i="6"/>
  <c r="Y110" i="6"/>
  <c r="S110" i="6"/>
  <c r="K110" i="6"/>
  <c r="S196" i="6"/>
  <c r="K196" i="6"/>
  <c r="T196" i="6" s="1"/>
  <c r="Y196" i="6"/>
  <c r="AH196" i="6" s="1"/>
  <c r="AG196" i="6"/>
  <c r="AG99" i="6" l="1"/>
  <c r="AG92" i="6" s="1"/>
  <c r="K99" i="6"/>
  <c r="K92" i="6" s="1"/>
  <c r="S99" i="6"/>
  <c r="S92" i="6" s="1"/>
  <c r="Y99" i="6"/>
  <c r="Y92" i="6" s="1"/>
  <c r="AH110" i="6"/>
  <c r="AH99" i="6" s="1"/>
  <c r="AH92" i="6" s="1"/>
  <c r="T110" i="6"/>
  <c r="T99" i="6" s="1"/>
  <c r="T92" i="6" s="1"/>
  <c r="AE392" i="6" l="1"/>
  <c r="Z392" i="6"/>
  <c r="Q392" i="6"/>
  <c r="L392" i="6"/>
  <c r="G392" i="6" l="1"/>
  <c r="E395" i="6"/>
  <c r="F395" i="6" l="1"/>
  <c r="AE371" i="6" l="1"/>
  <c r="Z371" i="6"/>
  <c r="Q371" i="6"/>
  <c r="L371" i="6"/>
  <c r="G371" i="6"/>
  <c r="E374" i="6"/>
  <c r="F374" i="6" s="1"/>
  <c r="G379" i="6" l="1"/>
  <c r="L379" i="6"/>
  <c r="Z379" i="6"/>
  <c r="AE379" i="6"/>
  <c r="AE375" i="6"/>
  <c r="Z375" i="6"/>
  <c r="Q375" i="6"/>
  <c r="L375" i="6"/>
  <c r="G375" i="6"/>
  <c r="AE367" i="6"/>
  <c r="Z367" i="6"/>
  <c r="Q367" i="6"/>
  <c r="L367" i="6"/>
  <c r="G367" i="6"/>
  <c r="G363" i="6"/>
  <c r="L363" i="6"/>
  <c r="Q363" i="6"/>
  <c r="Q359" i="6"/>
  <c r="L359" i="6"/>
  <c r="G359" i="6"/>
  <c r="G355" i="6"/>
  <c r="L355" i="6"/>
  <c r="Q355" i="6"/>
  <c r="E362" i="6" l="1"/>
  <c r="F362" i="6" s="1"/>
  <c r="E370" i="6" l="1"/>
  <c r="F370" i="6" s="1"/>
  <c r="E233" i="6"/>
  <c r="F233" i="6" s="1"/>
  <c r="E184" i="6"/>
  <c r="F184" i="6" s="1"/>
  <c r="E195" i="6"/>
  <c r="F195" i="6" s="1"/>
  <c r="E228" i="6"/>
  <c r="F228" i="6" s="1"/>
  <c r="E238" i="6"/>
  <c r="F238" i="6" s="1"/>
  <c r="E248" i="6"/>
  <c r="F248" i="6" s="1"/>
  <c r="E263" i="6"/>
  <c r="F263" i="6" s="1"/>
  <c r="E382" i="6"/>
  <c r="F382" i="6" s="1"/>
  <c r="E366" i="6"/>
  <c r="E303" i="6"/>
  <c r="F303" i="6" s="1"/>
  <c r="E309" i="6"/>
  <c r="F309" i="6" s="1"/>
  <c r="E268" i="6"/>
  <c r="E283" i="6"/>
  <c r="F283" i="6" s="1"/>
  <c r="E388" i="6"/>
  <c r="G388" i="6" s="1"/>
  <c r="E243" i="6"/>
  <c r="F243" i="6" s="1"/>
  <c r="E278" i="6"/>
  <c r="F278" i="6" s="1"/>
  <c r="E298" i="6"/>
  <c r="F298" i="6" s="1"/>
  <c r="E212" i="6"/>
  <c r="E222" i="6"/>
  <c r="F222" i="6" s="1"/>
  <c r="E325" i="6"/>
  <c r="E273" i="6"/>
  <c r="F273" i="6" s="1"/>
  <c r="E179" i="6"/>
  <c r="F179" i="6" s="1"/>
  <c r="E190" i="6"/>
  <c r="F190" i="6" s="1"/>
  <c r="E200" i="6"/>
  <c r="F200" i="6" s="1"/>
  <c r="U303" i="6"/>
  <c r="E217" i="6"/>
  <c r="AI293" i="6"/>
  <c r="E288" i="6"/>
  <c r="F288" i="6" s="1"/>
  <c r="E293" i="6"/>
  <c r="AI303" i="6"/>
  <c r="E253" i="6"/>
  <c r="F253" i="6" s="1"/>
  <c r="E258" i="6"/>
  <c r="E334" i="6"/>
  <c r="E338" i="6"/>
  <c r="E330" i="6"/>
  <c r="G330" i="6" s="1"/>
  <c r="E28" i="6"/>
  <c r="AI207" i="6" l="1"/>
  <c r="E207" i="6"/>
  <c r="U293" i="6"/>
  <c r="U207" i="6" s="1"/>
  <c r="F212" i="6"/>
  <c r="F366" i="6"/>
  <c r="G325" i="6"/>
  <c r="F268" i="6"/>
  <c r="G338" i="6"/>
  <c r="G334" i="6"/>
  <c r="F334" i="6" s="1"/>
  <c r="F293" i="6"/>
  <c r="F388" i="6"/>
  <c r="F217" i="6"/>
  <c r="F258" i="6"/>
  <c r="AI174" i="6"/>
  <c r="U174" i="6"/>
  <c r="E174" i="6"/>
  <c r="AI169" i="6"/>
  <c r="AF169" i="6"/>
  <c r="AC169" i="6"/>
  <c r="X169" i="6"/>
  <c r="U169" i="6"/>
  <c r="R169" i="6"/>
  <c r="O169" i="6"/>
  <c r="J169" i="6"/>
  <c r="E169" i="6"/>
  <c r="F169" i="6" s="1"/>
  <c r="AI164" i="6"/>
  <c r="AF164" i="6"/>
  <c r="AC164" i="6"/>
  <c r="AD164" i="6" s="1"/>
  <c r="X164" i="6"/>
  <c r="Y164" i="6" s="1"/>
  <c r="U164" i="6"/>
  <c r="R164" i="6"/>
  <c r="O164" i="6"/>
  <c r="P164" i="6" s="1"/>
  <c r="J164" i="6"/>
  <c r="K164" i="6" s="1"/>
  <c r="E164" i="6"/>
  <c r="AI159" i="6"/>
  <c r="AF159" i="6"/>
  <c r="AC159" i="6"/>
  <c r="AD159" i="6" s="1"/>
  <c r="X159" i="6"/>
  <c r="U159" i="6"/>
  <c r="R159" i="6"/>
  <c r="O159" i="6"/>
  <c r="P159" i="6" s="1"/>
  <c r="J159" i="6"/>
  <c r="E159" i="6"/>
  <c r="F159" i="6" s="1"/>
  <c r="AI154" i="6"/>
  <c r="AF154" i="6"/>
  <c r="AC154" i="6"/>
  <c r="AD154" i="6" s="1"/>
  <c r="X154" i="6"/>
  <c r="Y154" i="6" s="1"/>
  <c r="U154" i="6"/>
  <c r="R154" i="6"/>
  <c r="O154" i="6"/>
  <c r="P154" i="6" s="1"/>
  <c r="J154" i="6"/>
  <c r="K154" i="6" s="1"/>
  <c r="E154" i="6"/>
  <c r="F154" i="6" s="1"/>
  <c r="AI149" i="6"/>
  <c r="AF149" i="6"/>
  <c r="AC149" i="6"/>
  <c r="AD149" i="6" s="1"/>
  <c r="X149" i="6"/>
  <c r="Y149" i="6" s="1"/>
  <c r="U149" i="6"/>
  <c r="R149" i="6"/>
  <c r="O149" i="6"/>
  <c r="P149" i="6" s="1"/>
  <c r="J149" i="6"/>
  <c r="K149" i="6" s="1"/>
  <c r="E149" i="6"/>
  <c r="F149" i="6" s="1"/>
  <c r="AI144" i="6"/>
  <c r="AF144" i="6"/>
  <c r="AC144" i="6"/>
  <c r="AD144" i="6" s="1"/>
  <c r="X144" i="6"/>
  <c r="U144" i="6"/>
  <c r="R144" i="6"/>
  <c r="O144" i="6"/>
  <c r="P144" i="6" s="1"/>
  <c r="J144" i="6"/>
  <c r="E144" i="6"/>
  <c r="F144" i="6" s="1"/>
  <c r="AI139" i="6"/>
  <c r="AF139" i="6"/>
  <c r="AC139" i="6"/>
  <c r="AD139" i="6" s="1"/>
  <c r="X139" i="6"/>
  <c r="Y139" i="6" s="1"/>
  <c r="U139" i="6"/>
  <c r="R139" i="6"/>
  <c r="O139" i="6"/>
  <c r="P139" i="6" s="1"/>
  <c r="J139" i="6"/>
  <c r="K139" i="6" s="1"/>
  <c r="E139" i="6"/>
  <c r="AI134" i="6"/>
  <c r="AF134" i="6"/>
  <c r="AC134" i="6"/>
  <c r="AD134" i="6" s="1"/>
  <c r="X134" i="6"/>
  <c r="U134" i="6"/>
  <c r="R134" i="6"/>
  <c r="O134" i="6"/>
  <c r="P134" i="6" s="1"/>
  <c r="J134" i="6"/>
  <c r="E134" i="6"/>
  <c r="AI129" i="6"/>
  <c r="AF129" i="6"/>
  <c r="AC129" i="6"/>
  <c r="AD129" i="6" s="1"/>
  <c r="X129" i="6"/>
  <c r="U129" i="6"/>
  <c r="R129" i="6"/>
  <c r="O129" i="6"/>
  <c r="P129" i="6" s="1"/>
  <c r="J129" i="6"/>
  <c r="E129" i="6"/>
  <c r="AI124" i="6"/>
  <c r="AF124" i="6"/>
  <c r="AC124" i="6"/>
  <c r="AD124" i="6" s="1"/>
  <c r="X124" i="6"/>
  <c r="U124" i="6"/>
  <c r="R124" i="6"/>
  <c r="O124" i="6"/>
  <c r="P124" i="6" s="1"/>
  <c r="J124" i="6"/>
  <c r="E124" i="6"/>
  <c r="F207" i="6" l="1"/>
  <c r="G321" i="6"/>
  <c r="G91" i="6" s="1"/>
  <c r="AC174" i="6"/>
  <c r="AD174" i="6" s="1"/>
  <c r="P169" i="6"/>
  <c r="AD169" i="6"/>
  <c r="X174" i="6"/>
  <c r="Y174" i="6" s="1"/>
  <c r="F325" i="6"/>
  <c r="S159" i="6"/>
  <c r="AG144" i="6"/>
  <c r="AH154" i="6"/>
  <c r="K159" i="6"/>
  <c r="T159" i="6" s="1"/>
  <c r="F164" i="6"/>
  <c r="S144" i="6"/>
  <c r="AG159" i="6"/>
  <c r="F330" i="6"/>
  <c r="Y144" i="6"/>
  <c r="AH144" i="6" s="1"/>
  <c r="Y159" i="6"/>
  <c r="AH159" i="6" s="1"/>
  <c r="K144" i="6"/>
  <c r="T144" i="6" s="1"/>
  <c r="T164" i="6"/>
  <c r="J174" i="6"/>
  <c r="K174" i="6" s="1"/>
  <c r="AG149" i="6"/>
  <c r="O174" i="6"/>
  <c r="P174" i="6" s="1"/>
  <c r="F338" i="6"/>
  <c r="T139" i="6"/>
  <c r="AG164" i="6"/>
  <c r="Y169" i="6"/>
  <c r="AG169" i="6"/>
  <c r="F174" i="6"/>
  <c r="Y124" i="6"/>
  <c r="AH124" i="6" s="1"/>
  <c r="AG124" i="6"/>
  <c r="S134" i="6"/>
  <c r="K134" i="6"/>
  <c r="T134" i="6" s="1"/>
  <c r="F139" i="6"/>
  <c r="AG139" i="6"/>
  <c r="S154" i="6"/>
  <c r="F124" i="6"/>
  <c r="AG129" i="6"/>
  <c r="Y129" i="6"/>
  <c r="AH129" i="6" s="1"/>
  <c r="S149" i="6"/>
  <c r="K129" i="6"/>
  <c r="T129" i="6" s="1"/>
  <c r="S129" i="6"/>
  <c r="F134" i="6"/>
  <c r="AH139" i="6"/>
  <c r="T149" i="6"/>
  <c r="T154" i="6"/>
  <c r="AH164" i="6"/>
  <c r="S169" i="6"/>
  <c r="K169" i="6"/>
  <c r="S124" i="6"/>
  <c r="K124" i="6"/>
  <c r="T124" i="6" s="1"/>
  <c r="F129" i="6"/>
  <c r="Y134" i="6"/>
  <c r="AH134" i="6" s="1"/>
  <c r="AG134" i="6"/>
  <c r="S139" i="6"/>
  <c r="AH149" i="6"/>
  <c r="AG154" i="6"/>
  <c r="S164" i="6"/>
  <c r="R174" i="6"/>
  <c r="AF174" i="6"/>
  <c r="AI119" i="6"/>
  <c r="AF119" i="6"/>
  <c r="AC119" i="6"/>
  <c r="AD119" i="6" s="1"/>
  <c r="X119" i="6"/>
  <c r="U119" i="6"/>
  <c r="R119" i="6"/>
  <c r="O119" i="6"/>
  <c r="P119" i="6" s="1"/>
  <c r="J119" i="6"/>
  <c r="K119" i="6" s="1"/>
  <c r="E119" i="6"/>
  <c r="AI114" i="6"/>
  <c r="AF114" i="6"/>
  <c r="AC114" i="6"/>
  <c r="AD114" i="6" s="1"/>
  <c r="X114" i="6"/>
  <c r="Y114" i="6" s="1"/>
  <c r="U114" i="6"/>
  <c r="R114" i="6"/>
  <c r="O114" i="6"/>
  <c r="P114" i="6" s="1"/>
  <c r="J114" i="6"/>
  <c r="E114" i="6"/>
  <c r="U109" i="6"/>
  <c r="R109" i="6"/>
  <c r="O109" i="6"/>
  <c r="P109" i="6" s="1"/>
  <c r="J109" i="6"/>
  <c r="K109" i="6" s="1"/>
  <c r="E109" i="6"/>
  <c r="AI103" i="6"/>
  <c r="AF103" i="6"/>
  <c r="AC103" i="6"/>
  <c r="X103" i="6"/>
  <c r="U103" i="6"/>
  <c r="O103" i="6"/>
  <c r="J103" i="6"/>
  <c r="E103" i="6"/>
  <c r="O74" i="6"/>
  <c r="AC74" i="6"/>
  <c r="E74" i="6"/>
  <c r="AF67" i="6"/>
  <c r="AD67" i="6"/>
  <c r="AD64" i="6" s="1"/>
  <c r="AC67" i="6"/>
  <c r="Y67" i="6"/>
  <c r="Y64" i="6" s="1"/>
  <c r="R67" i="6"/>
  <c r="P67" i="6"/>
  <c r="P64" i="6" s="1"/>
  <c r="O67" i="6"/>
  <c r="K67" i="6"/>
  <c r="J67" i="6"/>
  <c r="E67" i="6"/>
  <c r="AF63" i="6"/>
  <c r="AC63" i="6"/>
  <c r="X63" i="6"/>
  <c r="R63" i="6"/>
  <c r="O63" i="6"/>
  <c r="J63" i="6"/>
  <c r="L63" i="6" s="1"/>
  <c r="E63" i="6"/>
  <c r="E62" i="6"/>
  <c r="L48" i="6"/>
  <c r="Q48" i="6"/>
  <c r="Z48" i="6"/>
  <c r="AE48" i="6"/>
  <c r="AI98" i="6" l="1"/>
  <c r="U98" i="6"/>
  <c r="Z63" i="6"/>
  <c r="Y63" i="6" s="1"/>
  <c r="E98" i="6"/>
  <c r="AH174" i="6"/>
  <c r="AG174" i="6"/>
  <c r="AH169" i="6"/>
  <c r="T169" i="6"/>
  <c r="Q67" i="6"/>
  <c r="T119" i="6"/>
  <c r="S67" i="6"/>
  <c r="R74" i="6"/>
  <c r="R59" i="6" s="1"/>
  <c r="T67" i="6"/>
  <c r="X74" i="6"/>
  <c r="Z74" i="6" s="1"/>
  <c r="P103" i="6"/>
  <c r="Y103" i="6"/>
  <c r="S174" i="6"/>
  <c r="K103" i="6"/>
  <c r="AD103" i="6"/>
  <c r="T174" i="6"/>
  <c r="S63" i="6"/>
  <c r="AH67" i="6"/>
  <c r="AH114" i="6"/>
  <c r="J74" i="6"/>
  <c r="J59" i="6" s="1"/>
  <c r="F114" i="6"/>
  <c r="AE67" i="6"/>
  <c r="T109" i="6"/>
  <c r="S114" i="6"/>
  <c r="AG119" i="6"/>
  <c r="K63" i="6"/>
  <c r="G67" i="6"/>
  <c r="AF74" i="6"/>
  <c r="AF59" i="6" s="1"/>
  <c r="AC59" i="6"/>
  <c r="AE63" i="6"/>
  <c r="AE74" i="6"/>
  <c r="AD74" i="6" s="1"/>
  <c r="F64" i="6"/>
  <c r="Q74" i="6"/>
  <c r="P74" i="6" s="1"/>
  <c r="E59" i="6"/>
  <c r="G63" i="6"/>
  <c r="Q63" i="6"/>
  <c r="U63" i="6" s="1"/>
  <c r="O59" i="6"/>
  <c r="AG63" i="6"/>
  <c r="K64" i="6"/>
  <c r="Z67" i="6"/>
  <c r="AG67" i="6"/>
  <c r="AG103" i="6"/>
  <c r="L67" i="6"/>
  <c r="F103" i="6"/>
  <c r="S103" i="6"/>
  <c r="K114" i="6"/>
  <c r="T114" i="6" s="1"/>
  <c r="AG114" i="6"/>
  <c r="F119" i="6"/>
  <c r="S119" i="6"/>
  <c r="Y119" i="6"/>
  <c r="AH119" i="6" s="1"/>
  <c r="S109" i="6"/>
  <c r="F109" i="6"/>
  <c r="G74" i="6"/>
  <c r="F74" i="6" s="1"/>
  <c r="G48" i="6"/>
  <c r="AE49" i="6"/>
  <c r="Z49" i="6"/>
  <c r="AI52" i="6"/>
  <c r="AI48" i="6" s="1"/>
  <c r="AF52" i="6"/>
  <c r="AF48" i="6" s="1"/>
  <c r="AC52" i="6"/>
  <c r="AC48" i="6" s="1"/>
  <c r="X52" i="6"/>
  <c r="X48" i="6" s="1"/>
  <c r="U52" i="6"/>
  <c r="U48" i="6" s="1"/>
  <c r="R52" i="6"/>
  <c r="R48" i="6" s="1"/>
  <c r="Q49" i="6"/>
  <c r="O52" i="6"/>
  <c r="O48" i="6" s="1"/>
  <c r="L49" i="6"/>
  <c r="J52" i="6"/>
  <c r="J48" i="6" s="1"/>
  <c r="G49" i="6"/>
  <c r="AF44" i="6"/>
  <c r="AE44" i="6"/>
  <c r="AC44" i="6"/>
  <c r="F98" i="6" l="1"/>
  <c r="U67" i="6"/>
  <c r="P63" i="6"/>
  <c r="P59" i="6" s="1"/>
  <c r="AG74" i="6"/>
  <c r="AG59" i="6" s="1"/>
  <c r="AH103" i="6"/>
  <c r="Z59" i="6"/>
  <c r="AI67" i="6"/>
  <c r="T103" i="6"/>
  <c r="AD44" i="6"/>
  <c r="Y74" i="6"/>
  <c r="Y59" i="6" s="1"/>
  <c r="Q59" i="6"/>
  <c r="L74" i="6"/>
  <c r="L59" i="6" s="1"/>
  <c r="S74" i="6"/>
  <c r="S59" i="6" s="1"/>
  <c r="G59" i="6"/>
  <c r="G19" i="6" s="1"/>
  <c r="F63" i="6"/>
  <c r="AI74" i="6"/>
  <c r="P52" i="6"/>
  <c r="P48" i="6" s="1"/>
  <c r="AE59" i="6"/>
  <c r="AE19" i="6" s="1"/>
  <c r="AI63" i="6"/>
  <c r="AD63" i="6"/>
  <c r="AD59" i="6" s="1"/>
  <c r="K52" i="6"/>
  <c r="AD52" i="6"/>
  <c r="AD48" i="6" s="1"/>
  <c r="F52" i="6"/>
  <c r="S52" i="6"/>
  <c r="S48" i="6" s="1"/>
  <c r="Y52" i="6"/>
  <c r="AG52" i="6"/>
  <c r="AG48" i="6" s="1"/>
  <c r="Z44" i="6"/>
  <c r="X44" i="6"/>
  <c r="Q44" i="6"/>
  <c r="Q19" i="6" s="1"/>
  <c r="O44" i="6"/>
  <c r="L44" i="6"/>
  <c r="L19" i="6" s="1"/>
  <c r="J44" i="6"/>
  <c r="E44" i="6"/>
  <c r="AI40" i="6"/>
  <c r="AF40" i="6"/>
  <c r="AE37" i="6"/>
  <c r="AC40" i="6"/>
  <c r="AD40" i="6" s="1"/>
  <c r="Z37" i="6"/>
  <c r="X40" i="6"/>
  <c r="Y40" i="6" s="1"/>
  <c r="U40" i="6"/>
  <c r="R40" i="6"/>
  <c r="Q37" i="6"/>
  <c r="O40" i="6"/>
  <c r="P40" i="6" s="1"/>
  <c r="L37" i="6"/>
  <c r="J40" i="6"/>
  <c r="K40" i="6" s="1"/>
  <c r="G37" i="6"/>
  <c r="E40" i="6"/>
  <c r="AF36" i="6"/>
  <c r="AC36" i="6"/>
  <c r="X36" i="6"/>
  <c r="R36" i="6"/>
  <c r="O36" i="6"/>
  <c r="J36" i="6"/>
  <c r="E36" i="6"/>
  <c r="AI32" i="6"/>
  <c r="AF32" i="6"/>
  <c r="AC32" i="6"/>
  <c r="AD32" i="6" s="1"/>
  <c r="X32" i="6"/>
  <c r="Y32" i="6" s="1"/>
  <c r="O32" i="6"/>
  <c r="U32" i="6"/>
  <c r="R32" i="6"/>
  <c r="J32" i="6"/>
  <c r="K32" i="6" s="1"/>
  <c r="E32" i="6"/>
  <c r="AF28" i="6"/>
  <c r="AC28" i="6"/>
  <c r="X28" i="6"/>
  <c r="R28" i="6"/>
  <c r="J28" i="6"/>
  <c r="AI44" i="6" l="1"/>
  <c r="Z19" i="6"/>
  <c r="AC23" i="6"/>
  <c r="AC19" i="6" s="1"/>
  <c r="AF23" i="6"/>
  <c r="AF19" i="6" s="1"/>
  <c r="X23" i="6"/>
  <c r="P32" i="6"/>
  <c r="T32" i="6" s="1"/>
  <c r="O23" i="6"/>
  <c r="O19" i="6" s="1"/>
  <c r="R23" i="6"/>
  <c r="R19" i="6" s="1"/>
  <c r="J23" i="6"/>
  <c r="J19" i="6" s="1"/>
  <c r="D48" i="6"/>
  <c r="F40" i="6"/>
  <c r="AH74" i="6"/>
  <c r="T63" i="6"/>
  <c r="AI36" i="6"/>
  <c r="F36" i="6"/>
  <c r="U36" i="6"/>
  <c r="U44" i="6"/>
  <c r="P44" i="6"/>
  <c r="K44" i="6"/>
  <c r="P36" i="6"/>
  <c r="P28" i="6"/>
  <c r="F28" i="6"/>
  <c r="K36" i="6"/>
  <c r="U74" i="6"/>
  <c r="U59" i="6" s="1"/>
  <c r="K74" i="6"/>
  <c r="AI59" i="6"/>
  <c r="AG28" i="6"/>
  <c r="E23" i="6"/>
  <c r="E19" i="6" s="1"/>
  <c r="AG40" i="6"/>
  <c r="K28" i="6"/>
  <c r="F32" i="6"/>
  <c r="AG32" i="6"/>
  <c r="AD36" i="6"/>
  <c r="F59" i="6"/>
  <c r="S28" i="6"/>
  <c r="AD28" i="6"/>
  <c r="T40" i="6"/>
  <c r="AH40" i="6"/>
  <c r="Y28" i="6"/>
  <c r="Y36" i="6"/>
  <c r="S40" i="6"/>
  <c r="F44" i="6"/>
  <c r="S44" i="6"/>
  <c r="AH63" i="6"/>
  <c r="AH32" i="6"/>
  <c r="U28" i="6"/>
  <c r="AI28" i="6"/>
  <c r="AG36" i="6"/>
  <c r="S36" i="6"/>
  <c r="Y48" i="6"/>
  <c r="AH52" i="6"/>
  <c r="AH48" i="6" s="1"/>
  <c r="K48" i="6"/>
  <c r="T52" i="6"/>
  <c r="T48" i="6" s="1"/>
  <c r="AG44" i="6"/>
  <c r="Y44" i="6"/>
  <c r="AH44" i="6" s="1"/>
  <c r="F48" i="6"/>
  <c r="S32" i="6"/>
  <c r="U23" i="6" l="1"/>
  <c r="U19" i="6" s="1"/>
  <c r="AI23" i="6"/>
  <c r="AI19" i="6" s="1"/>
  <c r="AD23" i="6"/>
  <c r="AD19" i="6" s="1"/>
  <c r="Y23" i="6"/>
  <c r="Y19" i="6" s="1"/>
  <c r="AG23" i="6"/>
  <c r="AG19" i="6" s="1"/>
  <c r="P23" i="6"/>
  <c r="P19" i="6" s="1"/>
  <c r="S23" i="6"/>
  <c r="S19" i="6" s="1"/>
  <c r="K23" i="6"/>
  <c r="F23" i="6"/>
  <c r="F19" i="6" s="1"/>
  <c r="AH59" i="6"/>
  <c r="T36" i="6"/>
  <c r="T44" i="6"/>
  <c r="AH36" i="6"/>
  <c r="T74" i="6"/>
  <c r="T59" i="6" s="1"/>
  <c r="K59" i="6"/>
  <c r="AH28" i="6"/>
  <c r="T28" i="6"/>
  <c r="K19" i="6" l="1"/>
  <c r="T23" i="6"/>
  <c r="T19" i="6" s="1"/>
  <c r="AH23" i="6"/>
  <c r="AH19" i="6" s="1"/>
  <c r="E380" i="6" l="1"/>
  <c r="G300" i="6" l="1"/>
  <c r="Z300" i="6" l="1"/>
  <c r="L300" i="6"/>
  <c r="AE43" i="6"/>
  <c r="AE42" i="6"/>
  <c r="Z43" i="6"/>
  <c r="Z42" i="6"/>
  <c r="Q43" i="6"/>
  <c r="Q42" i="6"/>
  <c r="L43" i="6"/>
  <c r="L42" i="6"/>
  <c r="G290" i="6" l="1"/>
  <c r="Q33" i="6"/>
  <c r="AE33" i="6"/>
  <c r="Q41" i="6"/>
  <c r="G33" i="6"/>
  <c r="L33" i="6"/>
  <c r="Z33" i="6"/>
  <c r="G41" i="6"/>
  <c r="L41" i="6"/>
  <c r="Z41" i="6"/>
  <c r="AE41" i="6"/>
  <c r="AI199" i="6" l="1"/>
  <c r="U199" i="6"/>
  <c r="E199" i="6"/>
  <c r="F199" i="6" s="1"/>
  <c r="AI198" i="6"/>
  <c r="U198" i="6"/>
  <c r="E198" i="6"/>
  <c r="U197" i="6" l="1"/>
  <c r="AI197" i="6"/>
  <c r="E197" i="6"/>
  <c r="AC198" i="6"/>
  <c r="AD198" i="6" s="1"/>
  <c r="O198" i="6"/>
  <c r="P198" i="6" s="1"/>
  <c r="X200" i="6"/>
  <c r="J199" i="6"/>
  <c r="K199" i="6" s="1"/>
  <c r="AC199" i="6"/>
  <c r="AC200" i="6"/>
  <c r="O199" i="6"/>
  <c r="O200" i="6"/>
  <c r="AF198" i="6"/>
  <c r="R198" i="6"/>
  <c r="F198" i="6"/>
  <c r="F197" i="6" s="1"/>
  <c r="R199" i="6"/>
  <c r="AF199" i="6"/>
  <c r="J198" i="6"/>
  <c r="X198" i="6"/>
  <c r="X199" i="6"/>
  <c r="X197" i="6" l="1"/>
  <c r="O197" i="6"/>
  <c r="AC197" i="6"/>
  <c r="P199" i="6"/>
  <c r="T199" i="6" s="1"/>
  <c r="AD200" i="6"/>
  <c r="AD199" i="6"/>
  <c r="P200" i="6"/>
  <c r="S198" i="6"/>
  <c r="S199" i="6"/>
  <c r="J200" i="6"/>
  <c r="J197" i="6" s="1"/>
  <c r="R200" i="6"/>
  <c r="AF200" i="6"/>
  <c r="AG200" i="6"/>
  <c r="Y200" i="6"/>
  <c r="K198" i="6"/>
  <c r="Y198" i="6"/>
  <c r="AG198" i="6"/>
  <c r="Y199" i="6"/>
  <c r="AG199" i="6"/>
  <c r="AD197" i="6" l="1"/>
  <c r="Y197" i="6"/>
  <c r="AG197" i="6"/>
  <c r="P197" i="6"/>
  <c r="AH199" i="6"/>
  <c r="AH200" i="6"/>
  <c r="T198" i="6"/>
  <c r="S200" i="6"/>
  <c r="S197" i="6" s="1"/>
  <c r="K200" i="6"/>
  <c r="K197" i="6" s="1"/>
  <c r="AH198" i="6"/>
  <c r="AH197" i="6" l="1"/>
  <c r="T200" i="6"/>
  <c r="T197" i="6" s="1"/>
  <c r="E54" i="6" l="1"/>
  <c r="E358" i="6" l="1"/>
  <c r="E378" i="6"/>
  <c r="E321" i="6" l="1"/>
  <c r="E91" i="6" s="1"/>
  <c r="F358" i="6"/>
  <c r="F321" i="6" s="1"/>
  <c r="F91" i="6" s="1"/>
  <c r="F378" i="6"/>
  <c r="AC395" i="6" l="1"/>
  <c r="AC388" i="6"/>
  <c r="AC382" i="6"/>
  <c r="AD382" i="6" s="1"/>
  <c r="AC378" i="6"/>
  <c r="AD378" i="6" s="1"/>
  <c r="AC374" i="6"/>
  <c r="AD374" i="6" s="1"/>
  <c r="AC370" i="6"/>
  <c r="AD370" i="6" s="1"/>
  <c r="AC366" i="6"/>
  <c r="AD366" i="6" s="1"/>
  <c r="AC338" i="6"/>
  <c r="AC330" i="6"/>
  <c r="AE330" i="6" s="1"/>
  <c r="AC253" i="6"/>
  <c r="AD253" i="6" s="1"/>
  <c r="AC233" i="6"/>
  <c r="AD233" i="6" s="1"/>
  <c r="AC222" i="6"/>
  <c r="AD222" i="6" s="1"/>
  <c r="AC309" i="6"/>
  <c r="AD309" i="6" s="1"/>
  <c r="AC303" i="6"/>
  <c r="AD303" i="6" s="1"/>
  <c r="AC298" i="6"/>
  <c r="AD298" i="6" s="1"/>
  <c r="AC293" i="6"/>
  <c r="AD293" i="6" s="1"/>
  <c r="AC288" i="6"/>
  <c r="AD288" i="6" s="1"/>
  <c r="AC283" i="6"/>
  <c r="AD283" i="6" s="1"/>
  <c r="AC278" i="6"/>
  <c r="AD278" i="6" s="1"/>
  <c r="AC273" i="6"/>
  <c r="AD273" i="6" s="1"/>
  <c r="AC268" i="6"/>
  <c r="AD268" i="6" s="1"/>
  <c r="AC263" i="6"/>
  <c r="AD263" i="6" s="1"/>
  <c r="AC258" i="6"/>
  <c r="AD258" i="6" s="1"/>
  <c r="AC248" i="6"/>
  <c r="AD248" i="6" s="1"/>
  <c r="AC243" i="6"/>
  <c r="AD243" i="6" s="1"/>
  <c r="AC238" i="6"/>
  <c r="AD238" i="6" s="1"/>
  <c r="AC228" i="6"/>
  <c r="AD228" i="6" s="1"/>
  <c r="AC195" i="6"/>
  <c r="AD195" i="6" s="1"/>
  <c r="AC190" i="6"/>
  <c r="AD190" i="6" s="1"/>
  <c r="AC184" i="6"/>
  <c r="AD184" i="6" s="1"/>
  <c r="AC179" i="6"/>
  <c r="AD179" i="6" s="1"/>
  <c r="AC39" i="6"/>
  <c r="X334" i="6"/>
  <c r="G389" i="6"/>
  <c r="L389" i="6"/>
  <c r="Q389" i="6"/>
  <c r="Z389" i="6"/>
  <c r="AE389" i="6"/>
  <c r="Q379" i="6"/>
  <c r="G53" i="6"/>
  <c r="L53" i="6"/>
  <c r="Q53" i="6"/>
  <c r="Z53" i="6"/>
  <c r="AE53" i="6"/>
  <c r="G46" i="6"/>
  <c r="L46" i="6"/>
  <c r="Q46" i="6"/>
  <c r="Z46" i="6"/>
  <c r="AE46" i="6"/>
  <c r="L47" i="6"/>
  <c r="Q47" i="6"/>
  <c r="Z47" i="6"/>
  <c r="AE47" i="6"/>
  <c r="AD395" i="6" l="1"/>
  <c r="X395" i="6"/>
  <c r="AF395" i="6"/>
  <c r="X374" i="6"/>
  <c r="AF374" i="6"/>
  <c r="AE388" i="6"/>
  <c r="AD388" i="6" s="1"/>
  <c r="X109" i="6"/>
  <c r="AF109" i="6"/>
  <c r="AC109" i="6"/>
  <c r="AC98" i="6" s="1"/>
  <c r="AD330" i="6"/>
  <c r="AE338" i="6"/>
  <c r="AD338" i="6" s="1"/>
  <c r="Z334" i="6"/>
  <c r="AF388" i="6"/>
  <c r="X388" i="6"/>
  <c r="AC217" i="6"/>
  <c r="AF184" i="6"/>
  <c r="X184" i="6"/>
  <c r="AF228" i="6"/>
  <c r="X228" i="6"/>
  <c r="AF258" i="6"/>
  <c r="X258" i="6"/>
  <c r="AF278" i="6"/>
  <c r="X278" i="6"/>
  <c r="X293" i="6"/>
  <c r="AF293" i="6"/>
  <c r="AF330" i="6"/>
  <c r="X330" i="6"/>
  <c r="Z330" i="6" s="1"/>
  <c r="X370" i="6"/>
  <c r="AF370" i="6"/>
  <c r="AF382" i="6"/>
  <c r="X382" i="6"/>
  <c r="AF217" i="6"/>
  <c r="X217" i="6"/>
  <c r="X233" i="6"/>
  <c r="AF233" i="6"/>
  <c r="AF222" i="6"/>
  <c r="X222" i="6"/>
  <c r="X253" i="6"/>
  <c r="AF253" i="6"/>
  <c r="AF243" i="6"/>
  <c r="X243" i="6"/>
  <c r="X268" i="6"/>
  <c r="AF268" i="6"/>
  <c r="X283" i="6"/>
  <c r="AF283" i="6"/>
  <c r="X303" i="6"/>
  <c r="AF303" i="6"/>
  <c r="AF338" i="6"/>
  <c r="X338" i="6"/>
  <c r="AF195" i="6"/>
  <c r="X195" i="6"/>
  <c r="AC334" i="6"/>
  <c r="AG334" i="6" s="1"/>
  <c r="AF334" i="6"/>
  <c r="AF179" i="6"/>
  <c r="X179" i="6"/>
  <c r="AF190" i="6"/>
  <c r="X190" i="6"/>
  <c r="X238" i="6"/>
  <c r="AF238" i="6"/>
  <c r="AF248" i="6"/>
  <c r="X248" i="6"/>
  <c r="AF263" i="6"/>
  <c r="X263" i="6"/>
  <c r="X273" i="6"/>
  <c r="AF273" i="6"/>
  <c r="X288" i="6"/>
  <c r="AF288" i="6"/>
  <c r="X298" i="6"/>
  <c r="AF298" i="6"/>
  <c r="X309" i="6"/>
  <c r="AF309" i="6"/>
  <c r="X366" i="6"/>
  <c r="AF366" i="6"/>
  <c r="AF378" i="6"/>
  <c r="X378" i="6"/>
  <c r="Z45" i="6"/>
  <c r="Q45" i="6"/>
  <c r="G45" i="6"/>
  <c r="L45" i="6"/>
  <c r="AE45" i="6"/>
  <c r="O395" i="6"/>
  <c r="O388" i="6"/>
  <c r="O382" i="6"/>
  <c r="P382" i="6" s="1"/>
  <c r="O378" i="6"/>
  <c r="P378" i="6" s="1"/>
  <c r="O374" i="6"/>
  <c r="P374" i="6" s="1"/>
  <c r="O370" i="6"/>
  <c r="P370" i="6" s="1"/>
  <c r="O366" i="6"/>
  <c r="P366" i="6" s="1"/>
  <c r="O362" i="6"/>
  <c r="P362" i="6" s="1"/>
  <c r="O358" i="6"/>
  <c r="P358" i="6" s="1"/>
  <c r="O338" i="6"/>
  <c r="O334" i="6"/>
  <c r="O330" i="6"/>
  <c r="Q330" i="6" s="1"/>
  <c r="O253" i="6"/>
  <c r="P253" i="6" s="1"/>
  <c r="O233" i="6"/>
  <c r="P233" i="6" s="1"/>
  <c r="O222" i="6"/>
  <c r="P222" i="6" s="1"/>
  <c r="O309" i="6"/>
  <c r="P309" i="6" s="1"/>
  <c r="O303" i="6"/>
  <c r="P303" i="6" s="1"/>
  <c r="O298" i="6"/>
  <c r="P298" i="6" s="1"/>
  <c r="O293" i="6"/>
  <c r="P293" i="6" s="1"/>
  <c r="O288" i="6"/>
  <c r="P288" i="6" s="1"/>
  <c r="O283" i="6"/>
  <c r="P283" i="6" s="1"/>
  <c r="O278" i="6"/>
  <c r="P278" i="6" s="1"/>
  <c r="O273" i="6"/>
  <c r="P273" i="6" s="1"/>
  <c r="O268" i="6"/>
  <c r="P268" i="6" s="1"/>
  <c r="O263" i="6"/>
  <c r="P263" i="6" s="1"/>
  <c r="O258" i="6"/>
  <c r="P258" i="6" s="1"/>
  <c r="O248" i="6"/>
  <c r="P248" i="6" s="1"/>
  <c r="O243" i="6"/>
  <c r="P243" i="6" s="1"/>
  <c r="O238" i="6"/>
  <c r="P238" i="6" s="1"/>
  <c r="O228" i="6"/>
  <c r="P228" i="6" s="1"/>
  <c r="O195" i="6"/>
  <c r="P195" i="6" s="1"/>
  <c r="O190" i="6"/>
  <c r="P190" i="6" s="1"/>
  <c r="O184" i="6"/>
  <c r="P184" i="6" s="1"/>
  <c r="J362" i="6"/>
  <c r="J358" i="6"/>
  <c r="J298" i="6"/>
  <c r="J190" i="6"/>
  <c r="AF98" i="6" l="1"/>
  <c r="X98" i="6"/>
  <c r="AC212" i="6"/>
  <c r="AC207" i="6" s="1"/>
  <c r="X212" i="6"/>
  <c r="X207" i="6" s="1"/>
  <c r="O179" i="6"/>
  <c r="O98" i="6" s="1"/>
  <c r="P395" i="6"/>
  <c r="J395" i="6"/>
  <c r="R395" i="6"/>
  <c r="AI395" i="6"/>
  <c r="AG395" i="6"/>
  <c r="R374" i="6"/>
  <c r="J374" i="6"/>
  <c r="AG374" i="6"/>
  <c r="AH374" i="6" s="1"/>
  <c r="Y374" i="6"/>
  <c r="X325" i="6"/>
  <c r="X321" i="6" s="1"/>
  <c r="AF325" i="6"/>
  <c r="AF321" i="6" s="1"/>
  <c r="AC325" i="6"/>
  <c r="AC321" i="6" s="1"/>
  <c r="O217" i="6"/>
  <c r="R388" i="6"/>
  <c r="J388" i="6"/>
  <c r="Q334" i="6"/>
  <c r="P334" i="6" s="1"/>
  <c r="Q388" i="6"/>
  <c r="P388" i="6" s="1"/>
  <c r="AG303" i="6"/>
  <c r="Y303" i="6"/>
  <c r="AH303" i="6" s="1"/>
  <c r="AG293" i="6"/>
  <c r="Y293" i="6"/>
  <c r="AH293" i="6" s="1"/>
  <c r="AD217" i="6"/>
  <c r="Y334" i="6"/>
  <c r="AG338" i="6"/>
  <c r="Z338" i="6"/>
  <c r="Y338" i="6" s="1"/>
  <c r="AH338" i="6" s="1"/>
  <c r="AG330" i="6"/>
  <c r="AI330" i="6"/>
  <c r="Z388" i="6"/>
  <c r="AI388" i="6" s="1"/>
  <c r="AG388" i="6"/>
  <c r="Y109" i="6"/>
  <c r="AG109" i="6"/>
  <c r="P330" i="6"/>
  <c r="Q338" i="6"/>
  <c r="P338" i="6" s="1"/>
  <c r="AE334" i="6"/>
  <c r="AD334" i="6" s="1"/>
  <c r="AD109" i="6"/>
  <c r="AD98" i="6" s="1"/>
  <c r="J184" i="6"/>
  <c r="R184" i="6"/>
  <c r="R217" i="6"/>
  <c r="J217" i="6"/>
  <c r="J212" i="6"/>
  <c r="J233" i="6"/>
  <c r="R233" i="6"/>
  <c r="AG238" i="6"/>
  <c r="AH238" i="6" s="1"/>
  <c r="Y238" i="6"/>
  <c r="AG243" i="6"/>
  <c r="AH243" i="6" s="1"/>
  <c r="Y243" i="6"/>
  <c r="AG217" i="6"/>
  <c r="Y217" i="6"/>
  <c r="Y228" i="6"/>
  <c r="AG228" i="6"/>
  <c r="AH228" i="6" s="1"/>
  <c r="J238" i="6"/>
  <c r="R238" i="6"/>
  <c r="J263" i="6"/>
  <c r="R263" i="6"/>
  <c r="R288" i="6"/>
  <c r="J288" i="6"/>
  <c r="R309" i="6"/>
  <c r="J309" i="6"/>
  <c r="R334" i="6"/>
  <c r="J334" i="6"/>
  <c r="R342" i="6"/>
  <c r="J366" i="6"/>
  <c r="R366" i="6"/>
  <c r="AG248" i="6"/>
  <c r="AH248" i="6" s="1"/>
  <c r="Y248" i="6"/>
  <c r="Y190" i="6"/>
  <c r="AG190" i="6"/>
  <c r="AH190" i="6" s="1"/>
  <c r="Y283" i="6"/>
  <c r="AG283" i="6"/>
  <c r="AH283" i="6" s="1"/>
  <c r="AG253" i="6"/>
  <c r="AH253" i="6" s="1"/>
  <c r="Y253" i="6"/>
  <c r="AG370" i="6"/>
  <c r="AH370" i="6" s="1"/>
  <c r="Y370" i="6"/>
  <c r="R179" i="6"/>
  <c r="J179" i="6"/>
  <c r="S190" i="6"/>
  <c r="T190" i="6" s="1"/>
  <c r="K190" i="6"/>
  <c r="J222" i="6"/>
  <c r="R222" i="6"/>
  <c r="R253" i="6"/>
  <c r="J253" i="6"/>
  <c r="AG378" i="6"/>
  <c r="Y378" i="6"/>
  <c r="AH378" i="6" s="1"/>
  <c r="AG309" i="6"/>
  <c r="AH309" i="6" s="1"/>
  <c r="Y309" i="6"/>
  <c r="AG288" i="6"/>
  <c r="AH288" i="6" s="1"/>
  <c r="Y288" i="6"/>
  <c r="Y273" i="6"/>
  <c r="AG273" i="6"/>
  <c r="AH273" i="6" s="1"/>
  <c r="Y222" i="6"/>
  <c r="AG222" i="6"/>
  <c r="AH222" i="6" s="1"/>
  <c r="Y382" i="6"/>
  <c r="AG382" i="6"/>
  <c r="AH382" i="6" s="1"/>
  <c r="AG258" i="6"/>
  <c r="AH258" i="6" s="1"/>
  <c r="Y258" i="6"/>
  <c r="Y184" i="6"/>
  <c r="AG184" i="6"/>
  <c r="AH184" i="6" s="1"/>
  <c r="J195" i="6"/>
  <c r="R195" i="6"/>
  <c r="Y298" i="6"/>
  <c r="AG298" i="6"/>
  <c r="AH298" i="6" s="1"/>
  <c r="Y195" i="6"/>
  <c r="AG195" i="6"/>
  <c r="AH195" i="6" s="1"/>
  <c r="AG278" i="6"/>
  <c r="AH278" i="6" s="1"/>
  <c r="Y278" i="6"/>
  <c r="R248" i="6"/>
  <c r="J248" i="6"/>
  <c r="R273" i="6"/>
  <c r="J273" i="6"/>
  <c r="S298" i="6"/>
  <c r="T298" i="6" s="1"/>
  <c r="K298" i="6"/>
  <c r="S362" i="6"/>
  <c r="T362" i="6" s="1"/>
  <c r="K362" i="6"/>
  <c r="J378" i="6"/>
  <c r="R378" i="6"/>
  <c r="J228" i="6"/>
  <c r="R228" i="6"/>
  <c r="R243" i="6"/>
  <c r="J243" i="6"/>
  <c r="R258" i="6"/>
  <c r="J258" i="6"/>
  <c r="J268" i="6"/>
  <c r="R268" i="6"/>
  <c r="R278" i="6"/>
  <c r="J278" i="6"/>
  <c r="J283" i="6"/>
  <c r="R283" i="6"/>
  <c r="R293" i="6"/>
  <c r="J293" i="6"/>
  <c r="J303" i="6"/>
  <c r="R303" i="6"/>
  <c r="R330" i="6"/>
  <c r="J330" i="6"/>
  <c r="L330" i="6" s="1"/>
  <c r="R338" i="6"/>
  <c r="J338" i="6"/>
  <c r="S358" i="6"/>
  <c r="K358" i="6"/>
  <c r="T358" i="6"/>
  <c r="R370" i="6"/>
  <c r="J370" i="6"/>
  <c r="J382" i="6"/>
  <c r="R382" i="6"/>
  <c r="Y366" i="6"/>
  <c r="AG366" i="6"/>
  <c r="AH366" i="6" s="1"/>
  <c r="Y263" i="6"/>
  <c r="AG263" i="6"/>
  <c r="AH263" i="6" s="1"/>
  <c r="AG179" i="6"/>
  <c r="AH179" i="6" s="1"/>
  <c r="Y179" i="6"/>
  <c r="Y268" i="6"/>
  <c r="AG268" i="6"/>
  <c r="AH268" i="6" s="1"/>
  <c r="Y233" i="6"/>
  <c r="AG233" i="6"/>
  <c r="AH233" i="6" s="1"/>
  <c r="AC91" i="6" l="1"/>
  <c r="J98" i="6"/>
  <c r="AG98" i="6"/>
  <c r="Y98" i="6"/>
  <c r="J207" i="6"/>
  <c r="X91" i="6"/>
  <c r="R212" i="6"/>
  <c r="P179" i="6"/>
  <c r="P98" i="6" s="1"/>
  <c r="AD212" i="6"/>
  <c r="AD207" i="6" s="1"/>
  <c r="O212" i="6"/>
  <c r="O207" i="6" s="1"/>
  <c r="AG212" i="6"/>
  <c r="AG207" i="6" s="1"/>
  <c r="Y212" i="6"/>
  <c r="Y207" i="6" s="1"/>
  <c r="Y395" i="6"/>
  <c r="AH395" i="6" s="1"/>
  <c r="S395" i="6"/>
  <c r="U395" i="6"/>
  <c r="K374" i="6"/>
  <c r="S374" i="6"/>
  <c r="T374" i="6" s="1"/>
  <c r="R325" i="6"/>
  <c r="Z325" i="6"/>
  <c r="Z321" i="6" s="1"/>
  <c r="Z91" i="6" s="1"/>
  <c r="AG325" i="6"/>
  <c r="J325" i="6"/>
  <c r="O325" i="6"/>
  <c r="O321" i="6" s="1"/>
  <c r="AE325" i="6"/>
  <c r="AE321" i="6" s="1"/>
  <c r="AE91" i="6" s="1"/>
  <c r="S342" i="6"/>
  <c r="T342" i="6"/>
  <c r="AI338" i="6"/>
  <c r="AH334" i="6"/>
  <c r="AI334" i="6"/>
  <c r="S338" i="6"/>
  <c r="L338" i="6"/>
  <c r="K338" i="6" s="1"/>
  <c r="T338" i="6" s="1"/>
  <c r="AH217" i="6"/>
  <c r="Y388" i="6"/>
  <c r="AH388" i="6" s="1"/>
  <c r="L388" i="6"/>
  <c r="K388" i="6" s="1"/>
  <c r="T388" i="6" s="1"/>
  <c r="S388" i="6"/>
  <c r="S303" i="6"/>
  <c r="K303" i="6"/>
  <c r="T303" i="6" s="1"/>
  <c r="S334" i="6"/>
  <c r="L334" i="6"/>
  <c r="U334" i="6" s="1"/>
  <c r="AH109" i="6"/>
  <c r="AH98" i="6" s="1"/>
  <c r="S330" i="6"/>
  <c r="U330" i="6"/>
  <c r="S293" i="6"/>
  <c r="K293" i="6"/>
  <c r="T293" i="6" s="1"/>
  <c r="Y330" i="6"/>
  <c r="P217" i="6"/>
  <c r="S370" i="6"/>
  <c r="T370" i="6" s="1"/>
  <c r="K370" i="6"/>
  <c r="S268" i="6"/>
  <c r="T268" i="6" s="1"/>
  <c r="K268" i="6"/>
  <c r="K378" i="6"/>
  <c r="T378" i="6" s="1"/>
  <c r="S378" i="6"/>
  <c r="S309" i="6"/>
  <c r="T309" i="6" s="1"/>
  <c r="K309" i="6"/>
  <c r="K217" i="6"/>
  <c r="S217" i="6"/>
  <c r="K278" i="6"/>
  <c r="S278" i="6"/>
  <c r="T278" i="6" s="1"/>
  <c r="K258" i="6"/>
  <c r="S258" i="6"/>
  <c r="T258" i="6" s="1"/>
  <c r="S273" i="6"/>
  <c r="T273" i="6" s="1"/>
  <c r="K273" i="6"/>
  <c r="K222" i="6"/>
  <c r="S222" i="6"/>
  <c r="T222" i="6" s="1"/>
  <c r="S238" i="6"/>
  <c r="T238" i="6" s="1"/>
  <c r="K238" i="6"/>
  <c r="S233" i="6"/>
  <c r="T233" i="6" s="1"/>
  <c r="K233" i="6"/>
  <c r="K228" i="6"/>
  <c r="S228" i="6"/>
  <c r="T228" i="6" s="1"/>
  <c r="S195" i="6"/>
  <c r="T195" i="6" s="1"/>
  <c r="K195" i="6"/>
  <c r="S253" i="6"/>
  <c r="T253" i="6" s="1"/>
  <c r="K253" i="6"/>
  <c r="K179" i="6"/>
  <c r="S179" i="6"/>
  <c r="S288" i="6"/>
  <c r="T288" i="6" s="1"/>
  <c r="K288" i="6"/>
  <c r="K212" i="6"/>
  <c r="S283" i="6"/>
  <c r="T283" i="6" s="1"/>
  <c r="K283" i="6"/>
  <c r="K382" i="6"/>
  <c r="S382" i="6"/>
  <c r="T382" i="6" s="1"/>
  <c r="S243" i="6"/>
  <c r="T243" i="6" s="1"/>
  <c r="K243" i="6"/>
  <c r="K248" i="6"/>
  <c r="S248" i="6"/>
  <c r="T248" i="6" s="1"/>
  <c r="S366" i="6"/>
  <c r="T366" i="6" s="1"/>
  <c r="K366" i="6"/>
  <c r="K263" i="6"/>
  <c r="S263" i="6"/>
  <c r="T263" i="6" s="1"/>
  <c r="K184" i="6"/>
  <c r="S184" i="6"/>
  <c r="T184" i="6" s="1"/>
  <c r="AF394" i="6"/>
  <c r="AC394" i="6"/>
  <c r="X394" i="6"/>
  <c r="R394" i="6"/>
  <c r="O394" i="6"/>
  <c r="J394" i="6"/>
  <c r="AF393" i="6"/>
  <c r="AC393" i="6"/>
  <c r="X393" i="6"/>
  <c r="R393" i="6"/>
  <c r="O393" i="6"/>
  <c r="J393" i="6"/>
  <c r="S98" i="6" l="1"/>
  <c r="O91" i="6"/>
  <c r="AG321" i="6"/>
  <c r="AG91" i="6" s="1"/>
  <c r="K207" i="6"/>
  <c r="K98" i="6"/>
  <c r="L325" i="6"/>
  <c r="L321" i="6" s="1"/>
  <c r="L91" i="6" s="1"/>
  <c r="J321" i="6"/>
  <c r="J91" i="6" s="1"/>
  <c r="AH330" i="6"/>
  <c r="O392" i="6"/>
  <c r="X392" i="6"/>
  <c r="J392" i="6"/>
  <c r="AC392" i="6"/>
  <c r="S212" i="6"/>
  <c r="S207" i="6" s="1"/>
  <c r="AH212" i="6"/>
  <c r="AH207" i="6" s="1"/>
  <c r="U342" i="6"/>
  <c r="T179" i="6"/>
  <c r="T98" i="6" s="1"/>
  <c r="P212" i="6"/>
  <c r="P207" i="6" s="1"/>
  <c r="K395" i="6"/>
  <c r="T395" i="6" s="1"/>
  <c r="AI325" i="6"/>
  <c r="Y325" i="6"/>
  <c r="Y321" i="6" s="1"/>
  <c r="Y91" i="6" s="1"/>
  <c r="U388" i="6"/>
  <c r="U338" i="6"/>
  <c r="Q325" i="6"/>
  <c r="S325" i="6"/>
  <c r="S321" i="6" s="1"/>
  <c r="K330" i="6"/>
  <c r="AD325" i="6"/>
  <c r="AD321" i="6" s="1"/>
  <c r="AD91" i="6" s="1"/>
  <c r="T217" i="6"/>
  <c r="K334" i="6"/>
  <c r="T334" i="6" s="1"/>
  <c r="AG394" i="6"/>
  <c r="Y393" i="6"/>
  <c r="P393" i="6"/>
  <c r="AI394" i="6"/>
  <c r="S394" i="6"/>
  <c r="K394" i="6"/>
  <c r="AD394" i="6"/>
  <c r="S393" i="6"/>
  <c r="AG393" i="6"/>
  <c r="E394" i="6"/>
  <c r="E393" i="6"/>
  <c r="K325" i="6" l="1"/>
  <c r="K321" i="6"/>
  <c r="K91" i="6" s="1"/>
  <c r="P325" i="6"/>
  <c r="P321" i="6" s="1"/>
  <c r="P91" i="6" s="1"/>
  <c r="Q321" i="6"/>
  <c r="Q91" i="6" s="1"/>
  <c r="AI321" i="6"/>
  <c r="AI91" i="6" s="1"/>
  <c r="S91" i="6"/>
  <c r="T330" i="6"/>
  <c r="T212" i="6"/>
  <c r="T207" i="6" s="1"/>
  <c r="AG392" i="6"/>
  <c r="E392" i="6"/>
  <c r="S392" i="6"/>
  <c r="AH325" i="6"/>
  <c r="U325" i="6"/>
  <c r="U394" i="6"/>
  <c r="AI393" i="6"/>
  <c r="AI392" i="6" s="1"/>
  <c r="F393" i="6"/>
  <c r="U393" i="6"/>
  <c r="P394" i="6"/>
  <c r="P392" i="6" s="1"/>
  <c r="K393" i="6"/>
  <c r="K392" i="6" s="1"/>
  <c r="AD393" i="6"/>
  <c r="AD392" i="6" s="1"/>
  <c r="Y394" i="6"/>
  <c r="AH394" i="6" s="1"/>
  <c r="F394" i="6"/>
  <c r="U321" i="6" l="1"/>
  <c r="U91" i="6" s="1"/>
  <c r="AH321" i="6"/>
  <c r="AH91" i="6" s="1"/>
  <c r="T325" i="6"/>
  <c r="Y392" i="6"/>
  <c r="U392" i="6"/>
  <c r="F392" i="6"/>
  <c r="AH393" i="6"/>
  <c r="AH392" i="6" s="1"/>
  <c r="T394" i="6"/>
  <c r="T393" i="6"/>
  <c r="T321" i="6" l="1"/>
  <c r="T91" i="6" s="1"/>
  <c r="T392" i="6"/>
  <c r="AI381" i="6"/>
  <c r="AF381" i="6"/>
  <c r="AC381" i="6"/>
  <c r="AD381" i="6" s="1"/>
  <c r="X381" i="6"/>
  <c r="U381" i="6"/>
  <c r="R381" i="6"/>
  <c r="O381" i="6"/>
  <c r="P381" i="6" s="1"/>
  <c r="J381" i="6"/>
  <c r="AI380" i="6"/>
  <c r="AF380" i="6"/>
  <c r="AC380" i="6"/>
  <c r="X380" i="6"/>
  <c r="U380" i="6"/>
  <c r="R380" i="6"/>
  <c r="O380" i="6"/>
  <c r="J380" i="6"/>
  <c r="E381" i="6"/>
  <c r="F380" i="6"/>
  <c r="J379" i="6" l="1"/>
  <c r="X379" i="6"/>
  <c r="U379" i="6"/>
  <c r="AI379" i="6"/>
  <c r="AC379" i="6"/>
  <c r="F381" i="6"/>
  <c r="F379" i="6" s="1"/>
  <c r="E379" i="6"/>
  <c r="O379" i="6"/>
  <c r="Y380" i="6"/>
  <c r="AG381" i="6"/>
  <c r="AG380" i="6"/>
  <c r="AD380" i="6"/>
  <c r="AD379" i="6" s="1"/>
  <c r="P380" i="6"/>
  <c r="P379" i="6" s="1"/>
  <c r="S380" i="6"/>
  <c r="S381" i="6"/>
  <c r="K380" i="6"/>
  <c r="K381" i="6"/>
  <c r="Y381" i="6"/>
  <c r="AG379" i="6" l="1"/>
  <c r="S379" i="6"/>
  <c r="K379" i="6"/>
  <c r="Y379" i="6"/>
  <c r="AH380" i="6"/>
  <c r="T380" i="6"/>
  <c r="AH381" i="6"/>
  <c r="T381" i="6"/>
  <c r="T379" i="6" l="1"/>
  <c r="AH379" i="6"/>
  <c r="AI373" i="6"/>
  <c r="AF373" i="6"/>
  <c r="AC373" i="6"/>
  <c r="AD373" i="6" s="1"/>
  <c r="X373" i="6"/>
  <c r="U373" i="6"/>
  <c r="R373" i="6"/>
  <c r="O373" i="6"/>
  <c r="P373" i="6" s="1"/>
  <c r="J373" i="6"/>
  <c r="E373" i="6"/>
  <c r="AI372" i="6"/>
  <c r="AF372" i="6"/>
  <c r="AC372" i="6"/>
  <c r="X372" i="6"/>
  <c r="U372" i="6"/>
  <c r="R372" i="6"/>
  <c r="O372" i="6"/>
  <c r="J372" i="6"/>
  <c r="E372" i="6"/>
  <c r="O371" i="6" l="1"/>
  <c r="U371" i="6"/>
  <c r="AI371" i="6"/>
  <c r="E371" i="6"/>
  <c r="AC371" i="6"/>
  <c r="X371" i="6"/>
  <c r="J371" i="6"/>
  <c r="AG373" i="6"/>
  <c r="AG372" i="6"/>
  <c r="P372" i="6"/>
  <c r="P371" i="6" s="1"/>
  <c r="AD372" i="6"/>
  <c r="AD371" i="6" s="1"/>
  <c r="S372" i="6"/>
  <c r="S373" i="6"/>
  <c r="F372" i="6"/>
  <c r="K372" i="6"/>
  <c r="Y372" i="6"/>
  <c r="F373" i="6"/>
  <c r="K373" i="6"/>
  <c r="T373" i="6" s="1"/>
  <c r="Y373" i="6"/>
  <c r="AH373" i="6" s="1"/>
  <c r="F371" i="6" l="1"/>
  <c r="AG371" i="6"/>
  <c r="K371" i="6"/>
  <c r="S371" i="6"/>
  <c r="Y371" i="6"/>
  <c r="T372" i="6"/>
  <c r="T371" i="6" s="1"/>
  <c r="AH372" i="6"/>
  <c r="AH371" i="6" s="1"/>
  <c r="AI390" i="6"/>
  <c r="AI389" i="6" s="1"/>
  <c r="AF390" i="6"/>
  <c r="AC390" i="6"/>
  <c r="X390" i="6"/>
  <c r="AF387" i="6"/>
  <c r="AC387" i="6"/>
  <c r="X387" i="6"/>
  <c r="AF386" i="6"/>
  <c r="AC386" i="6"/>
  <c r="X386" i="6"/>
  <c r="AI377" i="6"/>
  <c r="AF377" i="6"/>
  <c r="AC377" i="6"/>
  <c r="AD377" i="6" s="1"/>
  <c r="X377" i="6"/>
  <c r="AI376" i="6"/>
  <c r="AI375" i="6" s="1"/>
  <c r="AF376" i="6"/>
  <c r="AC376" i="6"/>
  <c r="AC375" i="6" s="1"/>
  <c r="X376" i="6"/>
  <c r="X375" i="6" s="1"/>
  <c r="AI369" i="6"/>
  <c r="AF369" i="6"/>
  <c r="AC369" i="6"/>
  <c r="AD369" i="6" s="1"/>
  <c r="X369" i="6"/>
  <c r="AI368" i="6"/>
  <c r="AI367" i="6" s="1"/>
  <c r="AF368" i="6"/>
  <c r="AC368" i="6"/>
  <c r="AC367" i="6" s="1"/>
  <c r="X368" i="6"/>
  <c r="X367" i="6" s="1"/>
  <c r="AI365" i="6"/>
  <c r="AF365" i="6"/>
  <c r="AC365" i="6"/>
  <c r="AD365" i="6" s="1"/>
  <c r="X365" i="6"/>
  <c r="AI364" i="6"/>
  <c r="AI363" i="6" s="1"/>
  <c r="AF364" i="6"/>
  <c r="AC364" i="6"/>
  <c r="AC363" i="6" s="1"/>
  <c r="X364" i="6"/>
  <c r="X363" i="6" s="1"/>
  <c r="AF337" i="6"/>
  <c r="AC337" i="6"/>
  <c r="X337" i="6"/>
  <c r="AF336" i="6"/>
  <c r="AC336" i="6"/>
  <c r="X336" i="6"/>
  <c r="AF333" i="6"/>
  <c r="AC333" i="6"/>
  <c r="X333" i="6"/>
  <c r="AF332" i="6"/>
  <c r="AC332" i="6"/>
  <c r="X332" i="6"/>
  <c r="AF329" i="6"/>
  <c r="AC329" i="6"/>
  <c r="AE329" i="6" s="1"/>
  <c r="X329" i="6"/>
  <c r="Z329" i="6" s="1"/>
  <c r="AF328" i="6"/>
  <c r="AF319" i="6" s="1"/>
  <c r="AC328" i="6"/>
  <c r="AC319" i="6" s="1"/>
  <c r="X328" i="6"/>
  <c r="AF327" i="6"/>
  <c r="AC327" i="6"/>
  <c r="AE327" i="6" s="1"/>
  <c r="X327" i="6"/>
  <c r="Z327" i="6" s="1"/>
  <c r="AF324" i="6"/>
  <c r="AC324" i="6"/>
  <c r="X324" i="6"/>
  <c r="AF323" i="6"/>
  <c r="AC323" i="6"/>
  <c r="X323" i="6"/>
  <c r="AI252" i="6"/>
  <c r="AF252" i="6"/>
  <c r="AC252" i="6"/>
  <c r="X252" i="6"/>
  <c r="AI251" i="6"/>
  <c r="AI250" i="6" s="1"/>
  <c r="AF251" i="6"/>
  <c r="AC251" i="6"/>
  <c r="X251" i="6"/>
  <c r="AI232" i="6"/>
  <c r="AF232" i="6"/>
  <c r="AC232" i="6"/>
  <c r="X232" i="6"/>
  <c r="AI231" i="6"/>
  <c r="AI230" i="6" s="1"/>
  <c r="AF231" i="6"/>
  <c r="AC231" i="6"/>
  <c r="X231" i="6"/>
  <c r="AI221" i="6"/>
  <c r="AF221" i="6"/>
  <c r="AC221" i="6"/>
  <c r="X221" i="6"/>
  <c r="AI220" i="6"/>
  <c r="AI219" i="6" s="1"/>
  <c r="AF220" i="6"/>
  <c r="AC220" i="6"/>
  <c r="X220" i="6"/>
  <c r="AI211" i="6"/>
  <c r="AF211" i="6"/>
  <c r="AC211" i="6"/>
  <c r="X211" i="6"/>
  <c r="AI210" i="6"/>
  <c r="AF210" i="6"/>
  <c r="AC210" i="6"/>
  <c r="X210" i="6"/>
  <c r="AI308" i="6"/>
  <c r="AF308" i="6"/>
  <c r="AC308" i="6"/>
  <c r="AD308" i="6" s="1"/>
  <c r="X308" i="6"/>
  <c r="AI307" i="6"/>
  <c r="AF307" i="6"/>
  <c r="AC307" i="6"/>
  <c r="X307" i="6"/>
  <c r="AI306" i="6"/>
  <c r="AI305" i="6" s="1"/>
  <c r="AF306" i="6"/>
  <c r="AC306" i="6"/>
  <c r="X306" i="6"/>
  <c r="AF302" i="6"/>
  <c r="AC302" i="6"/>
  <c r="X302" i="6"/>
  <c r="AF301" i="6"/>
  <c r="AE300" i="6"/>
  <c r="AC301" i="6"/>
  <c r="AC300" i="6" s="1"/>
  <c r="X301" i="6"/>
  <c r="AI297" i="6"/>
  <c r="AF297" i="6"/>
  <c r="AC297" i="6"/>
  <c r="X297" i="6"/>
  <c r="AI296" i="6"/>
  <c r="AI295" i="6" s="1"/>
  <c r="AF296" i="6"/>
  <c r="AC296" i="6"/>
  <c r="X296" i="6"/>
  <c r="AF292" i="6"/>
  <c r="AC292" i="6"/>
  <c r="X292" i="6"/>
  <c r="AF291" i="6"/>
  <c r="AC291" i="6"/>
  <c r="X291" i="6"/>
  <c r="AI287" i="6"/>
  <c r="AF287" i="6"/>
  <c r="AC287" i="6"/>
  <c r="X287" i="6"/>
  <c r="AI286" i="6"/>
  <c r="AI285" i="6" s="1"/>
  <c r="AF286" i="6"/>
  <c r="AC286" i="6"/>
  <c r="X286" i="6"/>
  <c r="AI282" i="6"/>
  <c r="AF282" i="6"/>
  <c r="AC282" i="6"/>
  <c r="X282" i="6"/>
  <c r="AI281" i="6"/>
  <c r="AI280" i="6" s="1"/>
  <c r="AF281" i="6"/>
  <c r="AC281" i="6"/>
  <c r="X281" i="6"/>
  <c r="AI277" i="6"/>
  <c r="AF277" i="6"/>
  <c r="AC277" i="6"/>
  <c r="X277" i="6"/>
  <c r="AI276" i="6"/>
  <c r="AI275" i="6" s="1"/>
  <c r="AF276" i="6"/>
  <c r="AC276" i="6"/>
  <c r="X276" i="6"/>
  <c r="AI272" i="6"/>
  <c r="AF272" i="6"/>
  <c r="AC272" i="6"/>
  <c r="X272" i="6"/>
  <c r="AI271" i="6"/>
  <c r="AI270" i="6" s="1"/>
  <c r="AF271" i="6"/>
  <c r="AC271" i="6"/>
  <c r="X271" i="6"/>
  <c r="AI267" i="6"/>
  <c r="AF267" i="6"/>
  <c r="AC267" i="6"/>
  <c r="X267" i="6"/>
  <c r="AI266" i="6"/>
  <c r="AI265" i="6" s="1"/>
  <c r="AF266" i="6"/>
  <c r="AC266" i="6"/>
  <c r="X266" i="6"/>
  <c r="AI262" i="6"/>
  <c r="AF262" i="6"/>
  <c r="AC262" i="6"/>
  <c r="X262" i="6"/>
  <c r="AI261" i="6"/>
  <c r="AI260" i="6" s="1"/>
  <c r="AF261" i="6"/>
  <c r="AC261" i="6"/>
  <c r="X261" i="6"/>
  <c r="AI257" i="6"/>
  <c r="AF257" i="6"/>
  <c r="AC257" i="6"/>
  <c r="X257" i="6"/>
  <c r="AI256" i="6"/>
  <c r="AI255" i="6" s="1"/>
  <c r="AF256" i="6"/>
  <c r="AC256" i="6"/>
  <c r="X256" i="6"/>
  <c r="AI247" i="6"/>
  <c r="AF247" i="6"/>
  <c r="AC247" i="6"/>
  <c r="X247" i="6"/>
  <c r="AI246" i="6"/>
  <c r="AI245" i="6" s="1"/>
  <c r="AF246" i="6"/>
  <c r="AC246" i="6"/>
  <c r="X246" i="6"/>
  <c r="AI242" i="6"/>
  <c r="AF242" i="6"/>
  <c r="AC242" i="6"/>
  <c r="X242" i="6"/>
  <c r="AI241" i="6"/>
  <c r="AI240" i="6" s="1"/>
  <c r="AF241" i="6"/>
  <c r="AC241" i="6"/>
  <c r="X241" i="6"/>
  <c r="AI237" i="6"/>
  <c r="AF237" i="6"/>
  <c r="AC237" i="6"/>
  <c r="X237" i="6"/>
  <c r="AI236" i="6"/>
  <c r="AI235" i="6" s="1"/>
  <c r="AF236" i="6"/>
  <c r="AC236" i="6"/>
  <c r="X236" i="6"/>
  <c r="AI227" i="6"/>
  <c r="AF227" i="6"/>
  <c r="AC227" i="6"/>
  <c r="AD227" i="6" s="1"/>
  <c r="X227" i="6"/>
  <c r="AI226" i="6"/>
  <c r="AF226" i="6"/>
  <c r="AC226" i="6"/>
  <c r="AC205" i="6" s="1"/>
  <c r="X226" i="6"/>
  <c r="X205" i="6" s="1"/>
  <c r="AI225" i="6"/>
  <c r="AI224" i="6" s="1"/>
  <c r="AF225" i="6"/>
  <c r="AC225" i="6"/>
  <c r="X225" i="6"/>
  <c r="AI216" i="6"/>
  <c r="AF216" i="6"/>
  <c r="AC216" i="6"/>
  <c r="X216" i="6"/>
  <c r="AI215" i="6"/>
  <c r="AI214" i="6" s="1"/>
  <c r="AF215" i="6"/>
  <c r="AC215" i="6"/>
  <c r="X215" i="6"/>
  <c r="AI194" i="6"/>
  <c r="AF194" i="6"/>
  <c r="AC194" i="6"/>
  <c r="X194" i="6"/>
  <c r="AI193" i="6"/>
  <c r="AI192" i="6" s="1"/>
  <c r="AF193" i="6"/>
  <c r="AC193" i="6"/>
  <c r="X193" i="6"/>
  <c r="AI189" i="6"/>
  <c r="AF189" i="6"/>
  <c r="AC189" i="6"/>
  <c r="AD189" i="6" s="1"/>
  <c r="X189" i="6"/>
  <c r="AI188" i="6"/>
  <c r="AF188" i="6"/>
  <c r="AC188" i="6"/>
  <c r="X188" i="6"/>
  <c r="AI187" i="6"/>
  <c r="AI186" i="6" s="1"/>
  <c r="AF187" i="6"/>
  <c r="AC187" i="6"/>
  <c r="X187" i="6"/>
  <c r="AI183" i="6"/>
  <c r="AF183" i="6"/>
  <c r="AC183" i="6"/>
  <c r="X183" i="6"/>
  <c r="AI182" i="6"/>
  <c r="AI181" i="6" s="1"/>
  <c r="AF182" i="6"/>
  <c r="AC182" i="6"/>
  <c r="X182" i="6"/>
  <c r="AI178" i="6"/>
  <c r="AF178" i="6"/>
  <c r="AC178" i="6"/>
  <c r="X178" i="6"/>
  <c r="AI177" i="6"/>
  <c r="AI176" i="6" s="1"/>
  <c r="AF177" i="6"/>
  <c r="AC177" i="6"/>
  <c r="X177" i="6"/>
  <c r="AI173" i="6"/>
  <c r="AF173" i="6"/>
  <c r="AC173" i="6"/>
  <c r="X173" i="6"/>
  <c r="AI172" i="6"/>
  <c r="AI171" i="6" s="1"/>
  <c r="AF172" i="6"/>
  <c r="AC172" i="6"/>
  <c r="X172" i="6"/>
  <c r="AI168" i="6"/>
  <c r="AF168" i="6"/>
  <c r="AC168" i="6"/>
  <c r="X168" i="6"/>
  <c r="AI167" i="6"/>
  <c r="AI166" i="6" s="1"/>
  <c r="AF167" i="6"/>
  <c r="AC167" i="6"/>
  <c r="X167" i="6"/>
  <c r="AI163" i="6"/>
  <c r="AF163" i="6"/>
  <c r="AC163" i="6"/>
  <c r="X163" i="6"/>
  <c r="AI162" i="6"/>
  <c r="AI161" i="6" s="1"/>
  <c r="AF162" i="6"/>
  <c r="AC162" i="6"/>
  <c r="X162" i="6"/>
  <c r="AI158" i="6"/>
  <c r="AF158" i="6"/>
  <c r="AC158" i="6"/>
  <c r="X158" i="6"/>
  <c r="AI157" i="6"/>
  <c r="AI156" i="6" s="1"/>
  <c r="AF157" i="6"/>
  <c r="AC157" i="6"/>
  <c r="X157" i="6"/>
  <c r="AI153" i="6"/>
  <c r="AF153" i="6"/>
  <c r="AC153" i="6"/>
  <c r="X153" i="6"/>
  <c r="AI152" i="6"/>
  <c r="AI151" i="6" s="1"/>
  <c r="AF152" i="6"/>
  <c r="AC152" i="6"/>
  <c r="X152" i="6"/>
  <c r="AI148" i="6"/>
  <c r="AF148" i="6"/>
  <c r="AC148" i="6"/>
  <c r="X148" i="6"/>
  <c r="AI147" i="6"/>
  <c r="AI146" i="6" s="1"/>
  <c r="AF147" i="6"/>
  <c r="AC147" i="6"/>
  <c r="X147" i="6"/>
  <c r="AI143" i="6"/>
  <c r="AF143" i="6"/>
  <c r="AC143" i="6"/>
  <c r="AD143" i="6" s="1"/>
  <c r="X143" i="6"/>
  <c r="AI142" i="6"/>
  <c r="AI141" i="6" s="1"/>
  <c r="AF142" i="6"/>
  <c r="AC142" i="6"/>
  <c r="AC141" i="6" s="1"/>
  <c r="X142" i="6"/>
  <c r="X141" i="6" s="1"/>
  <c r="AI138" i="6"/>
  <c r="AF138" i="6"/>
  <c r="AC138" i="6"/>
  <c r="X138" i="6"/>
  <c r="AI137" i="6"/>
  <c r="AF137" i="6"/>
  <c r="AC137" i="6"/>
  <c r="X137" i="6"/>
  <c r="AI133" i="6"/>
  <c r="AF133" i="6"/>
  <c r="AC133" i="6"/>
  <c r="X133" i="6"/>
  <c r="AI132" i="6"/>
  <c r="AI131" i="6" s="1"/>
  <c r="AF132" i="6"/>
  <c r="AC132" i="6"/>
  <c r="X132" i="6"/>
  <c r="AI128" i="6"/>
  <c r="AF128" i="6"/>
  <c r="AC128" i="6"/>
  <c r="X128" i="6"/>
  <c r="AI127" i="6"/>
  <c r="AI126" i="6" s="1"/>
  <c r="AF127" i="6"/>
  <c r="AC127" i="6"/>
  <c r="X127" i="6"/>
  <c r="AI123" i="6"/>
  <c r="AF123" i="6"/>
  <c r="AC123" i="6"/>
  <c r="X123" i="6"/>
  <c r="AI122" i="6"/>
  <c r="AI121" i="6" s="1"/>
  <c r="AF122" i="6"/>
  <c r="AC122" i="6"/>
  <c r="X122" i="6"/>
  <c r="AI118" i="6"/>
  <c r="AF118" i="6"/>
  <c r="AC118" i="6"/>
  <c r="X118" i="6"/>
  <c r="AI117" i="6"/>
  <c r="AI116" i="6" s="1"/>
  <c r="AF117" i="6"/>
  <c r="AC117" i="6"/>
  <c r="X117" i="6"/>
  <c r="AI113" i="6"/>
  <c r="AF113" i="6"/>
  <c r="AC113" i="6"/>
  <c r="X113" i="6"/>
  <c r="AI112" i="6"/>
  <c r="AI111" i="6" s="1"/>
  <c r="AF112" i="6"/>
  <c r="AC112" i="6"/>
  <c r="X112" i="6"/>
  <c r="AI108" i="6"/>
  <c r="AF108" i="6"/>
  <c r="AC108" i="6"/>
  <c r="AD108" i="6" s="1"/>
  <c r="X108" i="6"/>
  <c r="AI107" i="6"/>
  <c r="AI96" i="6" s="1"/>
  <c r="AF107" i="6"/>
  <c r="AF96" i="6" s="1"/>
  <c r="AC107" i="6"/>
  <c r="AC96" i="6" s="1"/>
  <c r="AC89" i="6" s="1"/>
  <c r="X107" i="6"/>
  <c r="X96" i="6" s="1"/>
  <c r="AI106" i="6"/>
  <c r="AF106" i="6"/>
  <c r="AC106" i="6"/>
  <c r="X106" i="6"/>
  <c r="AI102" i="6"/>
  <c r="AI97" i="6" s="1"/>
  <c r="AF102" i="6"/>
  <c r="AF97" i="6" s="1"/>
  <c r="AC102" i="6"/>
  <c r="AC97" i="6" s="1"/>
  <c r="X102" i="6"/>
  <c r="X97" i="6" s="1"/>
  <c r="AI101" i="6"/>
  <c r="AI95" i="6" s="1"/>
  <c r="AF101" i="6"/>
  <c r="AF95" i="6" s="1"/>
  <c r="AC101" i="6"/>
  <c r="AC95" i="6" s="1"/>
  <c r="X101" i="6"/>
  <c r="X95" i="6" s="1"/>
  <c r="AF73" i="6"/>
  <c r="AC73" i="6"/>
  <c r="X73" i="6"/>
  <c r="AF72" i="6"/>
  <c r="AC72" i="6"/>
  <c r="X72" i="6"/>
  <c r="AF70" i="6"/>
  <c r="AC70" i="6"/>
  <c r="X70" i="6"/>
  <c r="AF69" i="6"/>
  <c r="AC69" i="6"/>
  <c r="X69" i="6"/>
  <c r="AH66" i="6"/>
  <c r="AF66" i="6"/>
  <c r="AC66" i="6"/>
  <c r="X66" i="6"/>
  <c r="AH65" i="6"/>
  <c r="AF65" i="6"/>
  <c r="AC65" i="6"/>
  <c r="X65" i="6"/>
  <c r="AF62" i="6"/>
  <c r="AC62" i="6"/>
  <c r="X62" i="6"/>
  <c r="AF61" i="6"/>
  <c r="AC61" i="6"/>
  <c r="X61" i="6"/>
  <c r="AI55" i="6"/>
  <c r="AF55" i="6"/>
  <c r="AC55" i="6"/>
  <c r="AD55" i="6" s="1"/>
  <c r="X55" i="6"/>
  <c r="AI54" i="6"/>
  <c r="AI53" i="6" s="1"/>
  <c r="AF54" i="6"/>
  <c r="AC54" i="6"/>
  <c r="X54" i="6"/>
  <c r="AI51" i="6"/>
  <c r="AF51" i="6"/>
  <c r="AF47" i="6" s="1"/>
  <c r="AC51" i="6"/>
  <c r="X51" i="6"/>
  <c r="AI50" i="6"/>
  <c r="AF50" i="6"/>
  <c r="AC50" i="6"/>
  <c r="AC49" i="6" s="1"/>
  <c r="X50" i="6"/>
  <c r="AF43" i="6"/>
  <c r="AC43" i="6"/>
  <c r="X43" i="6"/>
  <c r="AF42" i="6"/>
  <c r="AC42" i="6"/>
  <c r="X42" i="6"/>
  <c r="AI39" i="6"/>
  <c r="AF39" i="6"/>
  <c r="AD39" i="6"/>
  <c r="X39" i="6"/>
  <c r="AI38" i="6"/>
  <c r="AF38" i="6"/>
  <c r="AC38" i="6"/>
  <c r="AC37" i="6" s="1"/>
  <c r="X38" i="6"/>
  <c r="AF35" i="6"/>
  <c r="AC35" i="6"/>
  <c r="X35" i="6"/>
  <c r="AF34" i="6"/>
  <c r="AC34" i="6"/>
  <c r="X34" i="6"/>
  <c r="AI31" i="6"/>
  <c r="AF31" i="6"/>
  <c r="AC31" i="6"/>
  <c r="X31" i="6"/>
  <c r="AI30" i="6"/>
  <c r="AI29" i="6" s="1"/>
  <c r="AF30" i="6"/>
  <c r="AC30" i="6"/>
  <c r="AC29" i="6" s="1"/>
  <c r="X30" i="6"/>
  <c r="X29" i="6" s="1"/>
  <c r="AF27" i="6"/>
  <c r="AC27" i="6"/>
  <c r="X27" i="6"/>
  <c r="AF26" i="6"/>
  <c r="AC26" i="6"/>
  <c r="X26" i="6"/>
  <c r="U390" i="6"/>
  <c r="U389" i="6" s="1"/>
  <c r="R390" i="6"/>
  <c r="O390" i="6"/>
  <c r="J390" i="6"/>
  <c r="J389" i="6" s="1"/>
  <c r="R387" i="6"/>
  <c r="O387" i="6"/>
  <c r="J387" i="6"/>
  <c r="R386" i="6"/>
  <c r="O386" i="6"/>
  <c r="J386" i="6"/>
  <c r="U377" i="6"/>
  <c r="R377" i="6"/>
  <c r="O377" i="6"/>
  <c r="P377" i="6" s="1"/>
  <c r="J377" i="6"/>
  <c r="U376" i="6"/>
  <c r="U375" i="6" s="1"/>
  <c r="R376" i="6"/>
  <c r="O376" i="6"/>
  <c r="O375" i="6" s="1"/>
  <c r="J376" i="6"/>
  <c r="U369" i="6"/>
  <c r="R369" i="6"/>
  <c r="O369" i="6"/>
  <c r="P369" i="6" s="1"/>
  <c r="J369" i="6"/>
  <c r="U368" i="6"/>
  <c r="R368" i="6"/>
  <c r="O368" i="6"/>
  <c r="O367" i="6" s="1"/>
  <c r="J368" i="6"/>
  <c r="U365" i="6"/>
  <c r="R365" i="6"/>
  <c r="O365" i="6"/>
  <c r="P365" i="6" s="1"/>
  <c r="J365" i="6"/>
  <c r="U364" i="6"/>
  <c r="U363" i="6" s="1"/>
  <c r="R364" i="6"/>
  <c r="O364" i="6"/>
  <c r="O363" i="6" s="1"/>
  <c r="J364" i="6"/>
  <c r="U361" i="6"/>
  <c r="R361" i="6"/>
  <c r="R362" i="6" s="1"/>
  <c r="O361" i="6"/>
  <c r="P361" i="6" s="1"/>
  <c r="J361" i="6"/>
  <c r="U360" i="6"/>
  <c r="U359" i="6" s="1"/>
  <c r="R360" i="6"/>
  <c r="O360" i="6"/>
  <c r="O359" i="6" s="1"/>
  <c r="J360" i="6"/>
  <c r="U357" i="6"/>
  <c r="R357" i="6"/>
  <c r="R358" i="6" s="1"/>
  <c r="R321" i="6" s="1"/>
  <c r="O357" i="6"/>
  <c r="P357" i="6" s="1"/>
  <c r="J357" i="6"/>
  <c r="U356" i="6"/>
  <c r="R356" i="6"/>
  <c r="O356" i="6"/>
  <c r="O355" i="6" s="1"/>
  <c r="J356" i="6"/>
  <c r="R341" i="6"/>
  <c r="R340" i="6"/>
  <c r="R337" i="6"/>
  <c r="O337" i="6"/>
  <c r="J337" i="6"/>
  <c r="R336" i="6"/>
  <c r="O336" i="6"/>
  <c r="J336" i="6"/>
  <c r="R333" i="6"/>
  <c r="O333" i="6"/>
  <c r="J333" i="6"/>
  <c r="R332" i="6"/>
  <c r="O332" i="6"/>
  <c r="J332" i="6"/>
  <c r="R329" i="6"/>
  <c r="O329" i="6"/>
  <c r="Q329" i="6" s="1"/>
  <c r="J329" i="6"/>
  <c r="L329" i="6" s="1"/>
  <c r="R328" i="6"/>
  <c r="R319" i="6" s="1"/>
  <c r="O328" i="6"/>
  <c r="O319" i="6" s="1"/>
  <c r="J328" i="6"/>
  <c r="J319" i="6" s="1"/>
  <c r="R327" i="6"/>
  <c r="O327" i="6"/>
  <c r="Q327" i="6" s="1"/>
  <c r="J327" i="6"/>
  <c r="L327" i="6" s="1"/>
  <c r="R324" i="6"/>
  <c r="O324" i="6"/>
  <c r="J324" i="6"/>
  <c r="R323" i="6"/>
  <c r="O323" i="6"/>
  <c r="J323" i="6"/>
  <c r="U252" i="6"/>
  <c r="R252" i="6"/>
  <c r="O252" i="6"/>
  <c r="J252" i="6"/>
  <c r="U251" i="6"/>
  <c r="U250" i="6" s="1"/>
  <c r="R251" i="6"/>
  <c r="O251" i="6"/>
  <c r="J251" i="6"/>
  <c r="J250" i="6" s="1"/>
  <c r="U232" i="6"/>
  <c r="R232" i="6"/>
  <c r="O232" i="6"/>
  <c r="J232" i="6"/>
  <c r="U231" i="6"/>
  <c r="U230" i="6" s="1"/>
  <c r="R231" i="6"/>
  <c r="O231" i="6"/>
  <c r="J231" i="6"/>
  <c r="J230" i="6" s="1"/>
  <c r="U221" i="6"/>
  <c r="R221" i="6"/>
  <c r="O221" i="6"/>
  <c r="J221" i="6"/>
  <c r="U220" i="6"/>
  <c r="U219" i="6" s="1"/>
  <c r="R220" i="6"/>
  <c r="O220" i="6"/>
  <c r="J220" i="6"/>
  <c r="J219" i="6" s="1"/>
  <c r="U211" i="6"/>
  <c r="R211" i="6"/>
  <c r="O211" i="6"/>
  <c r="J211" i="6"/>
  <c r="U210" i="6"/>
  <c r="R210" i="6"/>
  <c r="O210" i="6"/>
  <c r="J210" i="6"/>
  <c r="U308" i="6"/>
  <c r="R308" i="6"/>
  <c r="O308" i="6"/>
  <c r="P308" i="6" s="1"/>
  <c r="J308" i="6"/>
  <c r="U307" i="6"/>
  <c r="R307" i="6"/>
  <c r="O307" i="6"/>
  <c r="J307" i="6"/>
  <c r="U306" i="6"/>
  <c r="U305" i="6" s="1"/>
  <c r="R306" i="6"/>
  <c r="O306" i="6"/>
  <c r="J306" i="6"/>
  <c r="J305" i="6" s="1"/>
  <c r="R302" i="6"/>
  <c r="O302" i="6"/>
  <c r="J302" i="6"/>
  <c r="R301" i="6"/>
  <c r="Q300" i="6"/>
  <c r="O301" i="6"/>
  <c r="J301" i="6"/>
  <c r="J300" i="6" s="1"/>
  <c r="U297" i="6"/>
  <c r="R297" i="6"/>
  <c r="R298" i="6" s="1"/>
  <c r="R207" i="6" s="1"/>
  <c r="O297" i="6"/>
  <c r="J297" i="6"/>
  <c r="U296" i="6"/>
  <c r="U295" i="6" s="1"/>
  <c r="R296" i="6"/>
  <c r="O296" i="6"/>
  <c r="J296" i="6"/>
  <c r="J295" i="6" s="1"/>
  <c r="R292" i="6"/>
  <c r="O292" i="6"/>
  <c r="J292" i="6"/>
  <c r="R291" i="6"/>
  <c r="O291" i="6"/>
  <c r="J291" i="6"/>
  <c r="U287" i="6"/>
  <c r="R287" i="6"/>
  <c r="O287" i="6"/>
  <c r="J287" i="6"/>
  <c r="U286" i="6"/>
  <c r="U285" i="6" s="1"/>
  <c r="R286" i="6"/>
  <c r="O286" i="6"/>
  <c r="J286" i="6"/>
  <c r="J285" i="6" s="1"/>
  <c r="U282" i="6"/>
  <c r="R282" i="6"/>
  <c r="O282" i="6"/>
  <c r="J282" i="6"/>
  <c r="U281" i="6"/>
  <c r="U280" i="6" s="1"/>
  <c r="R281" i="6"/>
  <c r="O281" i="6"/>
  <c r="J281" i="6"/>
  <c r="J280" i="6" s="1"/>
  <c r="U277" i="6"/>
  <c r="R277" i="6"/>
  <c r="O277" i="6"/>
  <c r="J277" i="6"/>
  <c r="U276" i="6"/>
  <c r="R276" i="6"/>
  <c r="O276" i="6"/>
  <c r="J276" i="6"/>
  <c r="J275" i="6" s="1"/>
  <c r="U272" i="6"/>
  <c r="R272" i="6"/>
  <c r="O272" i="6"/>
  <c r="J272" i="6"/>
  <c r="U271" i="6"/>
  <c r="R271" i="6"/>
  <c r="O271" i="6"/>
  <c r="J271" i="6"/>
  <c r="J270" i="6" s="1"/>
  <c r="U267" i="6"/>
  <c r="R267" i="6"/>
  <c r="O267" i="6"/>
  <c r="J267" i="6"/>
  <c r="U266" i="6"/>
  <c r="U265" i="6" s="1"/>
  <c r="R266" i="6"/>
  <c r="O266" i="6"/>
  <c r="J266" i="6"/>
  <c r="J265" i="6" s="1"/>
  <c r="U262" i="6"/>
  <c r="R262" i="6"/>
  <c r="O262" i="6"/>
  <c r="J262" i="6"/>
  <c r="U261" i="6"/>
  <c r="R261" i="6"/>
  <c r="O261" i="6"/>
  <c r="J261" i="6"/>
  <c r="J260" i="6" s="1"/>
  <c r="U257" i="6"/>
  <c r="R257" i="6"/>
  <c r="O257" i="6"/>
  <c r="J257" i="6"/>
  <c r="U256" i="6"/>
  <c r="R256" i="6"/>
  <c r="O256" i="6"/>
  <c r="J256" i="6"/>
  <c r="J255" i="6" s="1"/>
  <c r="U247" i="6"/>
  <c r="R247" i="6"/>
  <c r="O247" i="6"/>
  <c r="J247" i="6"/>
  <c r="U246" i="6"/>
  <c r="U245" i="6" s="1"/>
  <c r="R246" i="6"/>
  <c r="O246" i="6"/>
  <c r="J246" i="6"/>
  <c r="J245" i="6" s="1"/>
  <c r="U242" i="6"/>
  <c r="R242" i="6"/>
  <c r="O242" i="6"/>
  <c r="J242" i="6"/>
  <c r="U241" i="6"/>
  <c r="U240" i="6" s="1"/>
  <c r="R241" i="6"/>
  <c r="O241" i="6"/>
  <c r="J241" i="6"/>
  <c r="J240" i="6" s="1"/>
  <c r="U237" i="6"/>
  <c r="R237" i="6"/>
  <c r="O237" i="6"/>
  <c r="J237" i="6"/>
  <c r="U236" i="6"/>
  <c r="U235" i="6" s="1"/>
  <c r="R236" i="6"/>
  <c r="O236" i="6"/>
  <c r="J236" i="6"/>
  <c r="J235" i="6" s="1"/>
  <c r="U227" i="6"/>
  <c r="R227" i="6"/>
  <c r="O227" i="6"/>
  <c r="P227" i="6" s="1"/>
  <c r="J227" i="6"/>
  <c r="U226" i="6"/>
  <c r="R226" i="6"/>
  <c r="O226" i="6"/>
  <c r="O205" i="6" s="1"/>
  <c r="J226" i="6"/>
  <c r="J205" i="6" s="1"/>
  <c r="U225" i="6"/>
  <c r="R225" i="6"/>
  <c r="O225" i="6"/>
  <c r="J225" i="6"/>
  <c r="J224" i="6" s="1"/>
  <c r="U216" i="6"/>
  <c r="R216" i="6"/>
  <c r="O216" i="6"/>
  <c r="J216" i="6"/>
  <c r="U215" i="6"/>
  <c r="R215" i="6"/>
  <c r="O215" i="6"/>
  <c r="O214" i="6" s="1"/>
  <c r="J215" i="6"/>
  <c r="U194" i="6"/>
  <c r="R194" i="6"/>
  <c r="O194" i="6"/>
  <c r="J194" i="6"/>
  <c r="U193" i="6"/>
  <c r="R193" i="6"/>
  <c r="O193" i="6"/>
  <c r="J193" i="6"/>
  <c r="U189" i="6"/>
  <c r="R189" i="6"/>
  <c r="O189" i="6"/>
  <c r="J189" i="6"/>
  <c r="U188" i="6"/>
  <c r="R188" i="6"/>
  <c r="R190" i="6" s="1"/>
  <c r="R98" i="6" s="1"/>
  <c r="O188" i="6"/>
  <c r="J188" i="6"/>
  <c r="U187" i="6"/>
  <c r="R187" i="6"/>
  <c r="O187" i="6"/>
  <c r="J187" i="6"/>
  <c r="U183" i="6"/>
  <c r="R183" i="6"/>
  <c r="O183" i="6"/>
  <c r="J183" i="6"/>
  <c r="U182" i="6"/>
  <c r="R182" i="6"/>
  <c r="O182" i="6"/>
  <c r="J182" i="6"/>
  <c r="U178" i="6"/>
  <c r="R178" i="6"/>
  <c r="O178" i="6"/>
  <c r="J178" i="6"/>
  <c r="U177" i="6"/>
  <c r="U176" i="6" s="1"/>
  <c r="R177" i="6"/>
  <c r="O177" i="6"/>
  <c r="J177" i="6"/>
  <c r="J176" i="6" s="1"/>
  <c r="U173" i="6"/>
  <c r="R173" i="6"/>
  <c r="O173" i="6"/>
  <c r="J173" i="6"/>
  <c r="U172" i="6"/>
  <c r="U171" i="6" s="1"/>
  <c r="R172" i="6"/>
  <c r="O172" i="6"/>
  <c r="J172" i="6"/>
  <c r="U168" i="6"/>
  <c r="R168" i="6"/>
  <c r="O168" i="6"/>
  <c r="J168" i="6"/>
  <c r="U167" i="6"/>
  <c r="U166" i="6" s="1"/>
  <c r="R167" i="6"/>
  <c r="O167" i="6"/>
  <c r="J167" i="6"/>
  <c r="U163" i="6"/>
  <c r="R163" i="6"/>
  <c r="O163" i="6"/>
  <c r="J163" i="6"/>
  <c r="U162" i="6"/>
  <c r="R162" i="6"/>
  <c r="O162" i="6"/>
  <c r="J162" i="6"/>
  <c r="U158" i="6"/>
  <c r="R158" i="6"/>
  <c r="O158" i="6"/>
  <c r="J158" i="6"/>
  <c r="U157" i="6"/>
  <c r="R157" i="6"/>
  <c r="O157" i="6"/>
  <c r="J157" i="6"/>
  <c r="U153" i="6"/>
  <c r="R153" i="6"/>
  <c r="O153" i="6"/>
  <c r="J153" i="6"/>
  <c r="U152" i="6"/>
  <c r="R152" i="6"/>
  <c r="O152" i="6"/>
  <c r="J152" i="6"/>
  <c r="U148" i="6"/>
  <c r="R148" i="6"/>
  <c r="O148" i="6"/>
  <c r="J148" i="6"/>
  <c r="U147" i="6"/>
  <c r="R147" i="6"/>
  <c r="O147" i="6"/>
  <c r="J147" i="6"/>
  <c r="U143" i="6"/>
  <c r="R143" i="6"/>
  <c r="O143" i="6"/>
  <c r="P143" i="6" s="1"/>
  <c r="J143" i="6"/>
  <c r="U142" i="6"/>
  <c r="R142" i="6"/>
  <c r="O142" i="6"/>
  <c r="O141" i="6" s="1"/>
  <c r="J142" i="6"/>
  <c r="J141" i="6" s="1"/>
  <c r="U138" i="6"/>
  <c r="R138" i="6"/>
  <c r="O138" i="6"/>
  <c r="J138" i="6"/>
  <c r="U137" i="6"/>
  <c r="R137" i="6"/>
  <c r="O137" i="6"/>
  <c r="J137" i="6"/>
  <c r="U133" i="6"/>
  <c r="R133" i="6"/>
  <c r="O133" i="6"/>
  <c r="J133" i="6"/>
  <c r="U132" i="6"/>
  <c r="R132" i="6"/>
  <c r="O132" i="6"/>
  <c r="J132" i="6"/>
  <c r="U128" i="6"/>
  <c r="R128" i="6"/>
  <c r="O128" i="6"/>
  <c r="J128" i="6"/>
  <c r="U127" i="6"/>
  <c r="R127" i="6"/>
  <c r="O127" i="6"/>
  <c r="J127" i="6"/>
  <c r="U123" i="6"/>
  <c r="R123" i="6"/>
  <c r="O123" i="6"/>
  <c r="J123" i="6"/>
  <c r="U122" i="6"/>
  <c r="U121" i="6" s="1"/>
  <c r="R122" i="6"/>
  <c r="O122" i="6"/>
  <c r="J122" i="6"/>
  <c r="U118" i="6"/>
  <c r="R118" i="6"/>
  <c r="O118" i="6"/>
  <c r="J118" i="6"/>
  <c r="U117" i="6"/>
  <c r="R117" i="6"/>
  <c r="O117" i="6"/>
  <c r="J117" i="6"/>
  <c r="U113" i="6"/>
  <c r="R113" i="6"/>
  <c r="O113" i="6"/>
  <c r="J113" i="6"/>
  <c r="U112" i="6"/>
  <c r="R112" i="6"/>
  <c r="O112" i="6"/>
  <c r="J112" i="6"/>
  <c r="U108" i="6"/>
  <c r="R108" i="6"/>
  <c r="O108" i="6"/>
  <c r="P108" i="6" s="1"/>
  <c r="J108" i="6"/>
  <c r="U107" i="6"/>
  <c r="U96" i="6" s="1"/>
  <c r="R107" i="6"/>
  <c r="R96" i="6" s="1"/>
  <c r="O107" i="6"/>
  <c r="O96" i="6" s="1"/>
  <c r="J107" i="6"/>
  <c r="J96" i="6" s="1"/>
  <c r="J89" i="6" s="1"/>
  <c r="U106" i="6"/>
  <c r="R106" i="6"/>
  <c r="O106" i="6"/>
  <c r="J106" i="6"/>
  <c r="U102" i="6"/>
  <c r="R102" i="6"/>
  <c r="R97" i="6" s="1"/>
  <c r="O102" i="6"/>
  <c r="O97" i="6" s="1"/>
  <c r="J102" i="6"/>
  <c r="J97" i="6" s="1"/>
  <c r="U101" i="6"/>
  <c r="U95" i="6" s="1"/>
  <c r="R101" i="6"/>
  <c r="R95" i="6" s="1"/>
  <c r="R93" i="6" s="1"/>
  <c r="O101" i="6"/>
  <c r="O95" i="6" s="1"/>
  <c r="J101" i="6"/>
  <c r="J95" i="6" s="1"/>
  <c r="R73" i="6"/>
  <c r="O73" i="6"/>
  <c r="J73" i="6"/>
  <c r="R72" i="6"/>
  <c r="O72" i="6"/>
  <c r="J72" i="6"/>
  <c r="R70" i="6"/>
  <c r="O70" i="6"/>
  <c r="Q70" i="6" s="1"/>
  <c r="J70" i="6"/>
  <c r="R69" i="6"/>
  <c r="O69" i="6"/>
  <c r="J69" i="6"/>
  <c r="T66" i="6"/>
  <c r="R66" i="6"/>
  <c r="O66" i="6"/>
  <c r="J66" i="6"/>
  <c r="T65" i="6"/>
  <c r="R65" i="6"/>
  <c r="O65" i="6"/>
  <c r="J65" i="6"/>
  <c r="R62" i="6"/>
  <c r="O62" i="6"/>
  <c r="J62" i="6"/>
  <c r="R61" i="6"/>
  <c r="O61" i="6"/>
  <c r="J61" i="6"/>
  <c r="U55" i="6"/>
  <c r="R55" i="6"/>
  <c r="O55" i="6"/>
  <c r="P55" i="6" s="1"/>
  <c r="J55" i="6"/>
  <c r="U54" i="6"/>
  <c r="R54" i="6"/>
  <c r="O54" i="6"/>
  <c r="J54" i="6"/>
  <c r="U51" i="6"/>
  <c r="R51" i="6"/>
  <c r="O51" i="6"/>
  <c r="J51" i="6"/>
  <c r="U50" i="6"/>
  <c r="R50" i="6"/>
  <c r="O50" i="6"/>
  <c r="J50" i="6"/>
  <c r="J46" i="6" s="1"/>
  <c r="R43" i="6"/>
  <c r="O43" i="6"/>
  <c r="J43" i="6"/>
  <c r="R42" i="6"/>
  <c r="O42" i="6"/>
  <c r="J42" i="6"/>
  <c r="U39" i="6"/>
  <c r="R39" i="6"/>
  <c r="O39" i="6"/>
  <c r="J39" i="6"/>
  <c r="U38" i="6"/>
  <c r="R38" i="6"/>
  <c r="O38" i="6"/>
  <c r="J38" i="6"/>
  <c r="R35" i="6"/>
  <c r="O35" i="6"/>
  <c r="J35" i="6"/>
  <c r="R34" i="6"/>
  <c r="O34" i="6"/>
  <c r="J34" i="6"/>
  <c r="U31" i="6"/>
  <c r="R31" i="6"/>
  <c r="O31" i="6"/>
  <c r="J31" i="6"/>
  <c r="U30" i="6"/>
  <c r="R30" i="6"/>
  <c r="O30" i="6"/>
  <c r="J30" i="6"/>
  <c r="J29" i="6" s="1"/>
  <c r="R27" i="6"/>
  <c r="O27" i="6"/>
  <c r="J27" i="6"/>
  <c r="R26" i="6"/>
  <c r="O26" i="6"/>
  <c r="J26" i="6"/>
  <c r="O46" i="6" l="1"/>
  <c r="O29" i="6"/>
  <c r="O89" i="6"/>
  <c r="AF89" i="6"/>
  <c r="AF205" i="6"/>
  <c r="AF320" i="6"/>
  <c r="U214" i="6"/>
  <c r="X318" i="6"/>
  <c r="AC320" i="6"/>
  <c r="J126" i="6"/>
  <c r="R91" i="6"/>
  <c r="AC318" i="6"/>
  <c r="AC316" i="6" s="1"/>
  <c r="R318" i="6"/>
  <c r="AF318" i="6"/>
  <c r="AF316" i="6" s="1"/>
  <c r="J156" i="6"/>
  <c r="J192" i="6"/>
  <c r="O93" i="6"/>
  <c r="J204" i="6"/>
  <c r="J206" i="6"/>
  <c r="J318" i="6"/>
  <c r="J88" i="6" s="1"/>
  <c r="O320" i="6"/>
  <c r="AC93" i="6"/>
  <c r="X204" i="6"/>
  <c r="X206" i="6"/>
  <c r="U29" i="6"/>
  <c r="R205" i="6"/>
  <c r="R89" i="6" s="1"/>
  <c r="O204" i="6"/>
  <c r="O206" i="6"/>
  <c r="O90" i="6" s="1"/>
  <c r="O318" i="6"/>
  <c r="O316" i="6" s="1"/>
  <c r="R320" i="6"/>
  <c r="AF93" i="6"/>
  <c r="AC204" i="6"/>
  <c r="AC206" i="6"/>
  <c r="AC90" i="6" s="1"/>
  <c r="Z328" i="6"/>
  <c r="Z319" i="6" s="1"/>
  <c r="X319" i="6"/>
  <c r="U126" i="6"/>
  <c r="R204" i="6"/>
  <c r="R206" i="6"/>
  <c r="R90" i="6" s="1"/>
  <c r="AF204" i="6"/>
  <c r="AF206" i="6"/>
  <c r="AF90" i="6" s="1"/>
  <c r="U105" i="6"/>
  <c r="J93" i="6"/>
  <c r="J320" i="6"/>
  <c r="J90" i="6" s="1"/>
  <c r="X93" i="6"/>
  <c r="X89" i="6"/>
  <c r="X320" i="6"/>
  <c r="R88" i="6"/>
  <c r="R316" i="6"/>
  <c r="U205" i="6"/>
  <c r="AI205" i="6"/>
  <c r="U255" i="6"/>
  <c r="U192" i="6"/>
  <c r="U270" i="6"/>
  <c r="U97" i="6"/>
  <c r="U93" i="6" s="1"/>
  <c r="AI105" i="6"/>
  <c r="AI136" i="6"/>
  <c r="AH64" i="6"/>
  <c r="U186" i="6"/>
  <c r="AC22" i="6"/>
  <c r="AI93" i="6"/>
  <c r="Z89" i="6"/>
  <c r="AF21" i="6"/>
  <c r="AC21" i="6"/>
  <c r="AC25" i="6"/>
  <c r="X22" i="6"/>
  <c r="AF22" i="6"/>
  <c r="X21" i="6"/>
  <c r="X25" i="6"/>
  <c r="O22" i="6"/>
  <c r="O25" i="6"/>
  <c r="O21" i="6"/>
  <c r="J22" i="6"/>
  <c r="R22" i="6"/>
  <c r="R21" i="6"/>
  <c r="J21" i="6"/>
  <c r="J25" i="6"/>
  <c r="AC47" i="6"/>
  <c r="U181" i="6"/>
  <c r="L328" i="6"/>
  <c r="L319" i="6" s="1"/>
  <c r="L89" i="6" s="1"/>
  <c r="U156" i="6"/>
  <c r="Q328" i="6"/>
  <c r="Q319" i="6" s="1"/>
  <c r="AE328" i="6"/>
  <c r="AE319" i="6" s="1"/>
  <c r="U141" i="6"/>
  <c r="U116" i="6"/>
  <c r="U111" i="6"/>
  <c r="U146" i="6"/>
  <c r="J290" i="6"/>
  <c r="J136" i="6"/>
  <c r="U131" i="6"/>
  <c r="U151" i="6"/>
  <c r="U136" i="6"/>
  <c r="U260" i="6"/>
  <c r="U275" i="6"/>
  <c r="O300" i="6"/>
  <c r="X300" i="6"/>
  <c r="U161" i="6"/>
  <c r="U224" i="6"/>
  <c r="J151" i="6"/>
  <c r="J105" i="6"/>
  <c r="J131" i="6"/>
  <c r="J171" i="6"/>
  <c r="J111" i="6"/>
  <c r="J186" i="6"/>
  <c r="J161" i="6"/>
  <c r="J146" i="6"/>
  <c r="J181" i="6"/>
  <c r="J214" i="6"/>
  <c r="AE290" i="6"/>
  <c r="J116" i="6"/>
  <c r="U209" i="6"/>
  <c r="J121" i="6"/>
  <c r="J209" i="6"/>
  <c r="AC214" i="6"/>
  <c r="AC224" i="6"/>
  <c r="X290" i="6"/>
  <c r="AI209" i="6"/>
  <c r="Z290" i="6"/>
  <c r="U100" i="6"/>
  <c r="Q290" i="6"/>
  <c r="O290" i="6"/>
  <c r="O209" i="6"/>
  <c r="X295" i="6"/>
  <c r="X305" i="6"/>
  <c r="X209" i="6"/>
  <c r="X219" i="6"/>
  <c r="X230" i="6"/>
  <c r="X250" i="6"/>
  <c r="J100" i="6"/>
  <c r="J166" i="6"/>
  <c r="AI100" i="6"/>
  <c r="AC290" i="6"/>
  <c r="AC209" i="6"/>
  <c r="O186" i="6"/>
  <c r="O224" i="6"/>
  <c r="L290" i="6"/>
  <c r="X111" i="6"/>
  <c r="X116" i="6"/>
  <c r="X121" i="6"/>
  <c r="X126" i="6"/>
  <c r="X131" i="6"/>
  <c r="X136" i="6"/>
  <c r="X146" i="6"/>
  <c r="X151" i="6"/>
  <c r="X156" i="6"/>
  <c r="X161" i="6"/>
  <c r="X166" i="6"/>
  <c r="X171" i="6"/>
  <c r="X176" i="6"/>
  <c r="X181" i="6"/>
  <c r="X186" i="6"/>
  <c r="X192" i="6"/>
  <c r="X214" i="6"/>
  <c r="X224" i="6"/>
  <c r="X235" i="6"/>
  <c r="X240" i="6"/>
  <c r="X245" i="6"/>
  <c r="X255" i="6"/>
  <c r="X260" i="6"/>
  <c r="X265" i="6"/>
  <c r="X270" i="6"/>
  <c r="X275" i="6"/>
  <c r="X280" i="6"/>
  <c r="X285" i="6"/>
  <c r="AD307" i="6"/>
  <c r="AC305" i="6"/>
  <c r="AD297" i="6"/>
  <c r="AC295" i="6"/>
  <c r="AD287" i="6"/>
  <c r="AC285" i="6"/>
  <c r="AD282" i="6"/>
  <c r="AC280" i="6"/>
  <c r="AD277" i="6"/>
  <c r="AC275" i="6"/>
  <c r="AD272" i="6"/>
  <c r="AC270" i="6"/>
  <c r="AD267" i="6"/>
  <c r="AC265" i="6"/>
  <c r="AD262" i="6"/>
  <c r="AC260" i="6"/>
  <c r="AD257" i="6"/>
  <c r="AC255" i="6"/>
  <c r="AD252" i="6"/>
  <c r="AC250" i="6"/>
  <c r="AD247" i="6"/>
  <c r="AC245" i="6"/>
  <c r="AD242" i="6"/>
  <c r="AC240" i="6"/>
  <c r="AD237" i="6"/>
  <c r="AC235" i="6"/>
  <c r="AD232" i="6"/>
  <c r="AC230" i="6"/>
  <c r="AD221" i="6"/>
  <c r="AC219" i="6"/>
  <c r="AD194" i="6"/>
  <c r="AC192" i="6"/>
  <c r="AD188" i="6"/>
  <c r="AC186" i="6"/>
  <c r="AD183" i="6"/>
  <c r="AC181" i="6"/>
  <c r="AD178" i="6"/>
  <c r="AC176" i="6"/>
  <c r="AD173" i="6"/>
  <c r="AC171" i="6"/>
  <c r="AD168" i="6"/>
  <c r="AC166" i="6"/>
  <c r="AD163" i="6"/>
  <c r="AC161" i="6"/>
  <c r="AD158" i="6"/>
  <c r="AC156" i="6"/>
  <c r="AD153" i="6"/>
  <c r="AC151" i="6"/>
  <c r="AD148" i="6"/>
  <c r="AC146" i="6"/>
  <c r="AD138" i="6"/>
  <c r="AC136" i="6"/>
  <c r="AD133" i="6"/>
  <c r="AC131" i="6"/>
  <c r="AD128" i="6"/>
  <c r="AC126" i="6"/>
  <c r="AD123" i="6"/>
  <c r="AC121" i="6"/>
  <c r="AD118" i="6"/>
  <c r="AC116" i="6"/>
  <c r="AD113" i="6"/>
  <c r="AC111" i="6"/>
  <c r="AC105" i="6"/>
  <c r="AC100" i="6"/>
  <c r="X105" i="6"/>
  <c r="X100" i="6"/>
  <c r="P307" i="6"/>
  <c r="O305" i="6"/>
  <c r="P297" i="6"/>
  <c r="O295" i="6"/>
  <c r="P287" i="6"/>
  <c r="O285" i="6"/>
  <c r="P282" i="6"/>
  <c r="O280" i="6"/>
  <c r="P277" i="6"/>
  <c r="O275" i="6"/>
  <c r="P272" i="6"/>
  <c r="O270" i="6"/>
  <c r="P267" i="6"/>
  <c r="O265" i="6"/>
  <c r="P262" i="6"/>
  <c r="O260" i="6"/>
  <c r="P257" i="6"/>
  <c r="O255" i="6"/>
  <c r="P252" i="6"/>
  <c r="O250" i="6"/>
  <c r="P247" i="6"/>
  <c r="O245" i="6"/>
  <c r="P242" i="6"/>
  <c r="O240" i="6"/>
  <c r="P237" i="6"/>
  <c r="O235" i="6"/>
  <c r="P232" i="6"/>
  <c r="O230" i="6"/>
  <c r="P221" i="6"/>
  <c r="O219" i="6"/>
  <c r="P194" i="6"/>
  <c r="O192" i="6"/>
  <c r="P183" i="6"/>
  <c r="O181" i="6"/>
  <c r="P178" i="6"/>
  <c r="O176" i="6"/>
  <c r="P173" i="6"/>
  <c r="O171" i="6"/>
  <c r="P168" i="6"/>
  <c r="O166" i="6"/>
  <c r="P163" i="6"/>
  <c r="O161" i="6"/>
  <c r="P158" i="6"/>
  <c r="O156" i="6"/>
  <c r="P153" i="6"/>
  <c r="O151" i="6"/>
  <c r="P148" i="6"/>
  <c r="O146" i="6"/>
  <c r="P138" i="6"/>
  <c r="O136" i="6"/>
  <c r="P133" i="6"/>
  <c r="O131" i="6"/>
  <c r="P128" i="6"/>
  <c r="O126" i="6"/>
  <c r="P123" i="6"/>
  <c r="O121" i="6"/>
  <c r="P118" i="6"/>
  <c r="O116" i="6"/>
  <c r="P113" i="6"/>
  <c r="O111" i="6"/>
  <c r="O105" i="6"/>
  <c r="O100" i="6"/>
  <c r="J367" i="6"/>
  <c r="J355" i="6"/>
  <c r="J359" i="6"/>
  <c r="J375" i="6"/>
  <c r="X49" i="6"/>
  <c r="J363" i="6"/>
  <c r="S142" i="6"/>
  <c r="P211" i="6"/>
  <c r="U355" i="6"/>
  <c r="AD211" i="6"/>
  <c r="U367" i="6"/>
  <c r="AF212" i="6"/>
  <c r="AF207" i="6" s="1"/>
  <c r="AF91" i="6" s="1"/>
  <c r="AI37" i="6"/>
  <c r="AI47" i="6"/>
  <c r="T64" i="6"/>
  <c r="U49" i="6"/>
  <c r="AC331" i="6"/>
  <c r="O322" i="6"/>
  <c r="J335" i="6"/>
  <c r="J385" i="6"/>
  <c r="S241" i="6"/>
  <c r="X331" i="6"/>
  <c r="J326" i="6"/>
  <c r="O385" i="6"/>
  <c r="AC322" i="6"/>
  <c r="X385" i="6"/>
  <c r="O326" i="6"/>
  <c r="J331" i="6"/>
  <c r="X326" i="6"/>
  <c r="AC335" i="6"/>
  <c r="AC385" i="6"/>
  <c r="X322" i="6"/>
  <c r="O335" i="6"/>
  <c r="X335" i="6"/>
  <c r="J322" i="6"/>
  <c r="O331" i="6"/>
  <c r="AC326" i="6"/>
  <c r="J60" i="6"/>
  <c r="J71" i="6"/>
  <c r="O33" i="6"/>
  <c r="O60" i="6"/>
  <c r="X33" i="6"/>
  <c r="X60" i="6"/>
  <c r="X71" i="6"/>
  <c r="X59" i="6" s="1"/>
  <c r="X19" i="6" s="1"/>
  <c r="AC60" i="6"/>
  <c r="X64" i="6"/>
  <c r="AI49" i="6"/>
  <c r="J37" i="6"/>
  <c r="O41" i="6"/>
  <c r="J64" i="6"/>
  <c r="X41" i="6"/>
  <c r="AE73" i="6"/>
  <c r="AC71" i="6"/>
  <c r="Q66" i="6"/>
  <c r="O64" i="6"/>
  <c r="Q73" i="6"/>
  <c r="O71" i="6"/>
  <c r="AE66" i="6"/>
  <c r="AC64" i="6"/>
  <c r="U37" i="6"/>
  <c r="J49" i="6"/>
  <c r="J41" i="6"/>
  <c r="O49" i="6"/>
  <c r="AC33" i="6"/>
  <c r="J33" i="6"/>
  <c r="X37" i="6"/>
  <c r="AC41" i="6"/>
  <c r="P39" i="6"/>
  <c r="O37" i="6"/>
  <c r="P31" i="6"/>
  <c r="R47" i="6"/>
  <c r="J47" i="6"/>
  <c r="I47" i="6" s="1"/>
  <c r="J53" i="6"/>
  <c r="U35" i="6"/>
  <c r="U302" i="6"/>
  <c r="U47" i="6"/>
  <c r="U53" i="6"/>
  <c r="AI302" i="6"/>
  <c r="AF58" i="6"/>
  <c r="J68" i="6"/>
  <c r="AC58" i="6"/>
  <c r="U43" i="6"/>
  <c r="O58" i="6"/>
  <c r="X389" i="6"/>
  <c r="Z387" i="6"/>
  <c r="Y387" i="6" s="1"/>
  <c r="Z333" i="6"/>
  <c r="Y333" i="6" s="1"/>
  <c r="AG302" i="6"/>
  <c r="AG262" i="6"/>
  <c r="Z73" i="6"/>
  <c r="Z70" i="6"/>
  <c r="Y70" i="6" s="1"/>
  <c r="X53" i="6"/>
  <c r="X47" i="6"/>
  <c r="W47" i="6" s="1"/>
  <c r="P189" i="6"/>
  <c r="P188" i="6"/>
  <c r="P356" i="6"/>
  <c r="P355" i="6" s="1"/>
  <c r="P360" i="6"/>
  <c r="P359" i="6" s="1"/>
  <c r="P364" i="6"/>
  <c r="P363" i="6" s="1"/>
  <c r="P368" i="6"/>
  <c r="P367" i="6" s="1"/>
  <c r="P390" i="6"/>
  <c r="P389" i="6" s="1"/>
  <c r="O389" i="6"/>
  <c r="AI26" i="6"/>
  <c r="AG27" i="6"/>
  <c r="AD38" i="6"/>
  <c r="AD37" i="6" s="1"/>
  <c r="AD50" i="6"/>
  <c r="AC46" i="6"/>
  <c r="AI46" i="6"/>
  <c r="AD54" i="6"/>
  <c r="AD53" i="6" s="1"/>
  <c r="AC53" i="6"/>
  <c r="AC57" i="6"/>
  <c r="Z62" i="6"/>
  <c r="Y62" i="6" s="1"/>
  <c r="X58" i="6"/>
  <c r="AE69" i="6"/>
  <c r="AD69" i="6" s="1"/>
  <c r="AC68" i="6"/>
  <c r="AE72" i="6"/>
  <c r="AD101" i="6"/>
  <c r="AD102" i="6"/>
  <c r="AD106" i="6"/>
  <c r="AD107" i="6"/>
  <c r="AD96" i="6" s="1"/>
  <c r="AD112" i="6"/>
  <c r="AD117" i="6"/>
  <c r="AD122" i="6"/>
  <c r="AD127" i="6"/>
  <c r="AD132" i="6"/>
  <c r="AD137" i="6"/>
  <c r="AD142" i="6"/>
  <c r="AD141" i="6" s="1"/>
  <c r="AD152" i="6"/>
  <c r="AD157" i="6"/>
  <c r="AD162" i="6"/>
  <c r="AD167" i="6"/>
  <c r="AD172" i="6"/>
  <c r="AD177" i="6"/>
  <c r="AD182" i="6"/>
  <c r="AD187" i="6"/>
  <c r="AD193" i="6"/>
  <c r="AD215" i="6"/>
  <c r="AD225" i="6"/>
  <c r="AD226" i="6"/>
  <c r="AD205" i="6" s="1"/>
  <c r="AD236" i="6"/>
  <c r="AD241" i="6"/>
  <c r="AD246" i="6"/>
  <c r="AD256" i="6"/>
  <c r="AD261" i="6"/>
  <c r="AD266" i="6"/>
  <c r="AD271" i="6"/>
  <c r="AD276" i="6"/>
  <c r="AD281" i="6"/>
  <c r="AI291" i="6"/>
  <c r="Y292" i="6"/>
  <c r="AD306" i="6"/>
  <c r="AD210" i="6"/>
  <c r="AD220" i="6"/>
  <c r="AD231" i="6"/>
  <c r="AD251" i="6"/>
  <c r="Z324" i="6"/>
  <c r="Z336" i="6"/>
  <c r="Z386" i="6"/>
  <c r="U27" i="6"/>
  <c r="P42" i="6"/>
  <c r="R46" i="6"/>
  <c r="R17" i="6" s="1"/>
  <c r="J57" i="6"/>
  <c r="R57" i="6"/>
  <c r="U26" i="6"/>
  <c r="P30" i="6"/>
  <c r="U34" i="6"/>
  <c r="P35" i="6"/>
  <c r="P38" i="6"/>
  <c r="U42" i="6"/>
  <c r="P50" i="6"/>
  <c r="U46" i="6"/>
  <c r="P51" i="6"/>
  <c r="O47" i="6"/>
  <c r="O18" i="6" s="1"/>
  <c r="P54" i="6"/>
  <c r="P53" i="6" s="1"/>
  <c r="O53" i="6"/>
  <c r="O57" i="6"/>
  <c r="J58" i="6"/>
  <c r="R58" i="6"/>
  <c r="Q65" i="6"/>
  <c r="Q69" i="6"/>
  <c r="Q68" i="6" s="1"/>
  <c r="O68" i="6"/>
  <c r="Q72" i="6"/>
  <c r="P101" i="6"/>
  <c r="P102" i="6"/>
  <c r="P97" i="6" s="1"/>
  <c r="P106" i="6"/>
  <c r="P107" i="6"/>
  <c r="P112" i="6"/>
  <c r="P117" i="6"/>
  <c r="P122" i="6"/>
  <c r="P127" i="6"/>
  <c r="P132" i="6"/>
  <c r="P137" i="6"/>
  <c r="P142" i="6"/>
  <c r="P141" i="6" s="1"/>
  <c r="P147" i="6"/>
  <c r="P152" i="6"/>
  <c r="P157" i="6"/>
  <c r="P162" i="6"/>
  <c r="P167" i="6"/>
  <c r="P172" i="6"/>
  <c r="P177" i="6"/>
  <c r="P182" i="6"/>
  <c r="P215" i="6"/>
  <c r="P216" i="6"/>
  <c r="P225" i="6"/>
  <c r="P226" i="6"/>
  <c r="P205" i="6" s="1"/>
  <c r="P236" i="6"/>
  <c r="P246" i="6"/>
  <c r="P256" i="6"/>
  <c r="P261" i="6"/>
  <c r="P266" i="6"/>
  <c r="P271" i="6"/>
  <c r="P276" i="6"/>
  <c r="P281" i="6"/>
  <c r="P286" i="6"/>
  <c r="U291" i="6"/>
  <c r="P296" i="6"/>
  <c r="U301" i="6"/>
  <c r="P306" i="6"/>
  <c r="P210" i="6"/>
  <c r="P220" i="6"/>
  <c r="P231" i="6"/>
  <c r="P251" i="6"/>
  <c r="AG34" i="6"/>
  <c r="X46" i="6"/>
  <c r="AF46" i="6"/>
  <c r="Z61" i="6"/>
  <c r="Y61" i="6" s="1"/>
  <c r="X57" i="6"/>
  <c r="AF57" i="6"/>
  <c r="Z69" i="6"/>
  <c r="X68" i="6"/>
  <c r="Z72" i="6"/>
  <c r="Y72" i="6" s="1"/>
  <c r="AI292" i="6"/>
  <c r="AG301" i="6"/>
  <c r="AD390" i="6"/>
  <c r="AD389" i="6" s="1"/>
  <c r="AC389" i="6"/>
  <c r="L387" i="6"/>
  <c r="K387" i="6" s="1"/>
  <c r="L386" i="6"/>
  <c r="S369" i="6"/>
  <c r="L336" i="6"/>
  <c r="L337" i="6"/>
  <c r="K337" i="6" s="1"/>
  <c r="L333" i="6"/>
  <c r="K333" i="6" s="1"/>
  <c r="K329" i="6"/>
  <c r="L324" i="6"/>
  <c r="L323" i="6"/>
  <c r="S251" i="6"/>
  <c r="S232" i="6"/>
  <c r="S220" i="6"/>
  <c r="S210" i="6"/>
  <c r="S306" i="6"/>
  <c r="S307" i="6"/>
  <c r="S301" i="6"/>
  <c r="S302" i="6"/>
  <c r="S296" i="6"/>
  <c r="S297" i="6"/>
  <c r="S291" i="6"/>
  <c r="S292" i="6"/>
  <c r="S286" i="6"/>
  <c r="S287" i="6"/>
  <c r="S281" i="6"/>
  <c r="S277" i="6"/>
  <c r="S271" i="6"/>
  <c r="S138" i="6"/>
  <c r="S118" i="6"/>
  <c r="S73" i="6"/>
  <c r="L62" i="6"/>
  <c r="L61" i="6"/>
  <c r="S51" i="6"/>
  <c r="S42" i="6"/>
  <c r="S43" i="6"/>
  <c r="S38" i="6"/>
  <c r="S34" i="6"/>
  <c r="S35" i="6"/>
  <c r="S27" i="6"/>
  <c r="S26" i="6"/>
  <c r="S252" i="6"/>
  <c r="P376" i="6"/>
  <c r="P375" i="6" s="1"/>
  <c r="S39" i="6"/>
  <c r="S376" i="6"/>
  <c r="AD376" i="6"/>
  <c r="AD375" i="6" s="1"/>
  <c r="AG55" i="6"/>
  <c r="S55" i="6"/>
  <c r="S54" i="6"/>
  <c r="P187" i="6"/>
  <c r="AE70" i="6"/>
  <c r="AD70" i="6" s="1"/>
  <c r="AD147" i="6"/>
  <c r="AD216" i="6"/>
  <c r="AD292" i="6"/>
  <c r="P26" i="6"/>
  <c r="P34" i="6"/>
  <c r="K54" i="6"/>
  <c r="K55" i="6"/>
  <c r="T55" i="6" s="1"/>
  <c r="S152" i="6"/>
  <c r="P193" i="6"/>
  <c r="P241" i="6"/>
  <c r="P291" i="6"/>
  <c r="U292" i="6"/>
  <c r="P301" i="6"/>
  <c r="L332" i="6"/>
  <c r="AI27" i="6"/>
  <c r="Z337" i="6"/>
  <c r="Y337" i="6" s="1"/>
  <c r="S188" i="6"/>
  <c r="S193" i="6"/>
  <c r="S194" i="6"/>
  <c r="P292" i="6"/>
  <c r="AG369" i="6"/>
  <c r="AG189" i="6"/>
  <c r="Y189" i="6"/>
  <c r="AH189" i="6" s="1"/>
  <c r="S308" i="6"/>
  <c r="S189" i="6"/>
  <c r="Y55" i="6"/>
  <c r="AH55" i="6" s="1"/>
  <c r="S143" i="6"/>
  <c r="S267" i="6"/>
  <c r="S272" i="6"/>
  <c r="S231" i="6"/>
  <c r="AD30" i="6"/>
  <c r="AD31" i="6"/>
  <c r="AI34" i="6"/>
  <c r="Y35" i="6"/>
  <c r="AE65" i="6"/>
  <c r="S178" i="6"/>
  <c r="S365" i="6"/>
  <c r="S377" i="6"/>
  <c r="AG26" i="6"/>
  <c r="AD26" i="6"/>
  <c r="AD51" i="6"/>
  <c r="AD47" i="6" s="1"/>
  <c r="AD27" i="6"/>
  <c r="AG31" i="6"/>
  <c r="Y42" i="6"/>
  <c r="AG51" i="6"/>
  <c r="AG106" i="6"/>
  <c r="AG107" i="6"/>
  <c r="AG132" i="6"/>
  <c r="AG133" i="6"/>
  <c r="AG173" i="6"/>
  <c r="AG215" i="6"/>
  <c r="AG226" i="6"/>
  <c r="AG227" i="6"/>
  <c r="AG236" i="6"/>
  <c r="AG237" i="6"/>
  <c r="Y291" i="6"/>
  <c r="AD291" i="6"/>
  <c r="AG307" i="6"/>
  <c r="AG210" i="6"/>
  <c r="S31" i="6"/>
  <c r="S128" i="6"/>
  <c r="S225" i="6"/>
  <c r="S226" i="6"/>
  <c r="S246" i="6"/>
  <c r="Y43" i="6"/>
  <c r="AG128" i="6"/>
  <c r="AG157" i="6"/>
  <c r="AG178" i="6"/>
  <c r="AG183" i="6"/>
  <c r="AG187" i="6"/>
  <c r="AG297" i="6"/>
  <c r="AG365" i="6"/>
  <c r="S50" i="6"/>
  <c r="K138" i="6"/>
  <c r="T138" i="6" s="1"/>
  <c r="S173" i="6"/>
  <c r="S182" i="6"/>
  <c r="S357" i="6"/>
  <c r="AD34" i="6"/>
  <c r="Y133" i="6"/>
  <c r="AG143" i="6"/>
  <c r="AG162" i="6"/>
  <c r="AG182" i="6"/>
  <c r="AG242" i="6"/>
  <c r="AG257" i="6"/>
  <c r="Y307" i="6"/>
  <c r="P43" i="6"/>
  <c r="S107" i="6"/>
  <c r="S122" i="6"/>
  <c r="S147" i="6"/>
  <c r="S157" i="6"/>
  <c r="S236" i="6"/>
  <c r="S247" i="6"/>
  <c r="S261" i="6"/>
  <c r="S211" i="6"/>
  <c r="AG122" i="6"/>
  <c r="Y187" i="6"/>
  <c r="AG306" i="6"/>
  <c r="AG39" i="6"/>
  <c r="AG66" i="6"/>
  <c r="AG148" i="6"/>
  <c r="AG153" i="6"/>
  <c r="AG158" i="6"/>
  <c r="AG168" i="6"/>
  <c r="AG188" i="6"/>
  <c r="AG232" i="6"/>
  <c r="AG102" i="6"/>
  <c r="AG108" i="6"/>
  <c r="AG113" i="6"/>
  <c r="AG118" i="6"/>
  <c r="AG123" i="6"/>
  <c r="AG247" i="6"/>
  <c r="AG267" i="6"/>
  <c r="AG272" i="6"/>
  <c r="AG211" i="6"/>
  <c r="Y128" i="6"/>
  <c r="Y227" i="6"/>
  <c r="AH227" i="6" s="1"/>
  <c r="Y369" i="6"/>
  <c r="AH369" i="6" s="1"/>
  <c r="AG62" i="6"/>
  <c r="Y173" i="6"/>
  <c r="Y242" i="6"/>
  <c r="Y365" i="6"/>
  <c r="AH365" i="6" s="1"/>
  <c r="S70" i="6"/>
  <c r="S148" i="6"/>
  <c r="S158" i="6"/>
  <c r="S163" i="6"/>
  <c r="S183" i="6"/>
  <c r="S257" i="6"/>
  <c r="S262" i="6"/>
  <c r="S282" i="6"/>
  <c r="S66" i="6"/>
  <c r="S133" i="6"/>
  <c r="S216" i="6"/>
  <c r="S242" i="6"/>
  <c r="S240" i="6" s="1"/>
  <c r="S221" i="6"/>
  <c r="K51" i="6"/>
  <c r="K365" i="6"/>
  <c r="T365" i="6" s="1"/>
  <c r="K369" i="6"/>
  <c r="T369" i="6" s="1"/>
  <c r="K50" i="6"/>
  <c r="S102" i="6"/>
  <c r="S108" i="6"/>
  <c r="S113" i="6"/>
  <c r="K158" i="6"/>
  <c r="T158" i="6" s="1"/>
  <c r="S361" i="6"/>
  <c r="S364" i="6"/>
  <c r="Y118" i="6"/>
  <c r="Y132" i="6"/>
  <c r="AG138" i="6"/>
  <c r="Y158" i="6"/>
  <c r="Y178" i="6"/>
  <c r="AG216" i="6"/>
  <c r="Y247" i="6"/>
  <c r="AD302" i="6"/>
  <c r="Y306" i="6"/>
  <c r="S137" i="6"/>
  <c r="K143" i="6"/>
  <c r="T143" i="6" s="1"/>
  <c r="K147" i="6"/>
  <c r="S168" i="6"/>
  <c r="S227" i="6"/>
  <c r="S237" i="6"/>
  <c r="S235" i="6" s="1"/>
  <c r="K277" i="6"/>
  <c r="T277" i="6" s="1"/>
  <c r="AG54" i="6"/>
  <c r="Y162" i="6"/>
  <c r="AG163" i="6"/>
  <c r="Y188" i="6"/>
  <c r="AG194" i="6"/>
  <c r="Y226" i="6"/>
  <c r="Y237" i="6"/>
  <c r="AG241" i="6"/>
  <c r="Y257" i="6"/>
  <c r="AG277" i="6"/>
  <c r="AG38" i="6"/>
  <c r="AG101" i="6"/>
  <c r="AG117" i="6"/>
  <c r="AG137" i="6"/>
  <c r="AG142" i="6"/>
  <c r="AG167" i="6"/>
  <c r="AG172" i="6"/>
  <c r="AG177" i="6"/>
  <c r="AG225" i="6"/>
  <c r="AG261" i="6"/>
  <c r="AG266" i="6"/>
  <c r="AG271" i="6"/>
  <c r="AG276" i="6"/>
  <c r="AG281" i="6"/>
  <c r="AG376" i="6"/>
  <c r="AG30" i="6"/>
  <c r="AG50" i="6"/>
  <c r="AG65" i="6"/>
  <c r="AG127" i="6"/>
  <c r="AG147" i="6"/>
  <c r="AG152" i="6"/>
  <c r="AG193" i="6"/>
  <c r="AG246" i="6"/>
  <c r="AG256" i="6"/>
  <c r="Y147" i="6"/>
  <c r="Y157" i="6"/>
  <c r="Y246" i="6"/>
  <c r="S30" i="6"/>
  <c r="S69" i="6"/>
  <c r="S127" i="6"/>
  <c r="S132" i="6"/>
  <c r="S187" i="6"/>
  <c r="S256" i="6"/>
  <c r="S266" i="6"/>
  <c r="S276" i="6"/>
  <c r="S65" i="6"/>
  <c r="S72" i="6"/>
  <c r="S101" i="6"/>
  <c r="S106" i="6"/>
  <c r="S112" i="6"/>
  <c r="S117" i="6"/>
  <c r="S162" i="6"/>
  <c r="S172" i="6"/>
  <c r="S177" i="6"/>
  <c r="S215" i="6"/>
  <c r="S356" i="6"/>
  <c r="S360" i="6"/>
  <c r="S368" i="6"/>
  <c r="S390" i="6"/>
  <c r="S389" i="6" s="1"/>
  <c r="K122" i="6"/>
  <c r="K31" i="6"/>
  <c r="K101" i="6"/>
  <c r="S153" i="6"/>
  <c r="S151" i="6" s="1"/>
  <c r="S167" i="6"/>
  <c r="K226" i="6"/>
  <c r="K247" i="6"/>
  <c r="T247" i="6" s="1"/>
  <c r="K271" i="6"/>
  <c r="K272" i="6"/>
  <c r="T272" i="6" s="1"/>
  <c r="K276" i="6"/>
  <c r="K308" i="6"/>
  <c r="T308" i="6" s="1"/>
  <c r="Y34" i="6"/>
  <c r="AG35" i="6"/>
  <c r="AI42" i="6"/>
  <c r="AI43" i="6"/>
  <c r="Y54" i="6"/>
  <c r="AG61" i="6"/>
  <c r="AG112" i="6"/>
  <c r="Y127" i="6"/>
  <c r="Y138" i="6"/>
  <c r="Y142" i="6"/>
  <c r="Y143" i="6"/>
  <c r="AH143" i="6" s="1"/>
  <c r="P27" i="6"/>
  <c r="K113" i="6"/>
  <c r="T113" i="6" s="1"/>
  <c r="K117" i="6"/>
  <c r="S123" i="6"/>
  <c r="K162" i="6"/>
  <c r="K163" i="6"/>
  <c r="T163" i="6" s="1"/>
  <c r="K178" i="6"/>
  <c r="T178" i="6" s="1"/>
  <c r="K215" i="6"/>
  <c r="K281" i="6"/>
  <c r="K282" i="6"/>
  <c r="T282" i="6" s="1"/>
  <c r="K286" i="6"/>
  <c r="K287" i="6"/>
  <c r="P302" i="6"/>
  <c r="K210" i="6"/>
  <c r="K211" i="6"/>
  <c r="K220" i="6"/>
  <c r="K356" i="6"/>
  <c r="K357" i="6"/>
  <c r="T357" i="6" s="1"/>
  <c r="K361" i="6"/>
  <c r="T361" i="6" s="1"/>
  <c r="AI35" i="6"/>
  <c r="AG42" i="6"/>
  <c r="AG43" i="6"/>
  <c r="Y101" i="6"/>
  <c r="Y102" i="6"/>
  <c r="Y106" i="6"/>
  <c r="Y107" i="6"/>
  <c r="Y96" i="6" s="1"/>
  <c r="Y108" i="6"/>
  <c r="AH108" i="6" s="1"/>
  <c r="Y123" i="6"/>
  <c r="Y148" i="6"/>
  <c r="Y152" i="6"/>
  <c r="Y153" i="6"/>
  <c r="Y163" i="6"/>
  <c r="Y168" i="6"/>
  <c r="Y172" i="6"/>
  <c r="Y183" i="6"/>
  <c r="Y236" i="6"/>
  <c r="Y256" i="6"/>
  <c r="Y261" i="6"/>
  <c r="Y262" i="6"/>
  <c r="Y267" i="6"/>
  <c r="Y271" i="6"/>
  <c r="Y272" i="6"/>
  <c r="Y276" i="6"/>
  <c r="AD296" i="6"/>
  <c r="AG231" i="6"/>
  <c r="AD364" i="6"/>
  <c r="AD363" i="6" s="1"/>
  <c r="AG368" i="6"/>
  <c r="Y368" i="6"/>
  <c r="AG377" i="6"/>
  <c r="Y377" i="6"/>
  <c r="AH377" i="6" s="1"/>
  <c r="AG390" i="6"/>
  <c r="AG389" i="6" s="1"/>
  <c r="Y390" i="6"/>
  <c r="Y167" i="6"/>
  <c r="Y177" i="6"/>
  <c r="Y182" i="6"/>
  <c r="AD286" i="6"/>
  <c r="AG296" i="6"/>
  <c r="Y296" i="6"/>
  <c r="AI301" i="6"/>
  <c r="AG308" i="6"/>
  <c r="AE323" i="6"/>
  <c r="Z332" i="6"/>
  <c r="AG364" i="6"/>
  <c r="AG363" i="6" s="1"/>
  <c r="Y364" i="6"/>
  <c r="Y363" i="6" s="1"/>
  <c r="AD368" i="6"/>
  <c r="AD367" i="6" s="1"/>
  <c r="AG282" i="6"/>
  <c r="AG286" i="6"/>
  <c r="AG287" i="6"/>
  <c r="AG291" i="6"/>
  <c r="AG292" i="6"/>
  <c r="AD301" i="6"/>
  <c r="AG220" i="6"/>
  <c r="AG221" i="6"/>
  <c r="AG251" i="6"/>
  <c r="AG252" i="6"/>
  <c r="AG323" i="6"/>
  <c r="Y30" i="6"/>
  <c r="Y31" i="6"/>
  <c r="AD35" i="6"/>
  <c r="Y38" i="6"/>
  <c r="Y39" i="6"/>
  <c r="AD42" i="6"/>
  <c r="AD43" i="6"/>
  <c r="Y50" i="6"/>
  <c r="Y51" i="6"/>
  <c r="Z65" i="6"/>
  <c r="Z66" i="6"/>
  <c r="AG69" i="6"/>
  <c r="AG70" i="6"/>
  <c r="AG72" i="6"/>
  <c r="AG73" i="6"/>
  <c r="Y26" i="6"/>
  <c r="Y27" i="6"/>
  <c r="AE61" i="6"/>
  <c r="AE62" i="6"/>
  <c r="Y112" i="6"/>
  <c r="Y113" i="6"/>
  <c r="Y117" i="6"/>
  <c r="Y122" i="6"/>
  <c r="Y137" i="6"/>
  <c r="Y193" i="6"/>
  <c r="Y194" i="6"/>
  <c r="Y215" i="6"/>
  <c r="Y216" i="6"/>
  <c r="Y225" i="6"/>
  <c r="Y241" i="6"/>
  <c r="Y266" i="6"/>
  <c r="Y277" i="6"/>
  <c r="Y281" i="6"/>
  <c r="Y282" i="6"/>
  <c r="Y286" i="6"/>
  <c r="Y287" i="6"/>
  <c r="Z323" i="6"/>
  <c r="Y297" i="6"/>
  <c r="Y301" i="6"/>
  <c r="Y302" i="6"/>
  <c r="Y308" i="6"/>
  <c r="Y210" i="6"/>
  <c r="Y211" i="6"/>
  <c r="Y220" i="6"/>
  <c r="Y221" i="6"/>
  <c r="Y231" i="6"/>
  <c r="Y232" i="6"/>
  <c r="Y251" i="6"/>
  <c r="Y252" i="6"/>
  <c r="AE324" i="6"/>
  <c r="AG324" i="6"/>
  <c r="AG327" i="6"/>
  <c r="AG328" i="6"/>
  <c r="AG319" i="6" s="1"/>
  <c r="Y329" i="6"/>
  <c r="AD329" i="6"/>
  <c r="AG329" i="6"/>
  <c r="AE332" i="6"/>
  <c r="AG332" i="6"/>
  <c r="AE333" i="6"/>
  <c r="AD333" i="6" s="1"/>
  <c r="AG333" i="6"/>
  <c r="AE336" i="6"/>
  <c r="AG336" i="6"/>
  <c r="AE337" i="6"/>
  <c r="AG337" i="6"/>
  <c r="Y376" i="6"/>
  <c r="AE386" i="6"/>
  <c r="AG386" i="6"/>
  <c r="AE387" i="6"/>
  <c r="AD387" i="6" s="1"/>
  <c r="AG387" i="6"/>
  <c r="K26" i="6"/>
  <c r="K27" i="6"/>
  <c r="K34" i="6"/>
  <c r="K35" i="6"/>
  <c r="K42" i="6"/>
  <c r="K43" i="6"/>
  <c r="Q61" i="6"/>
  <c r="S61" i="6"/>
  <c r="Q62" i="6"/>
  <c r="S62" i="6"/>
  <c r="L69" i="6"/>
  <c r="L70" i="6"/>
  <c r="U70" i="6" s="1"/>
  <c r="P70" i="6"/>
  <c r="L72" i="6"/>
  <c r="L73" i="6"/>
  <c r="K30" i="6"/>
  <c r="K38" i="6"/>
  <c r="K39" i="6"/>
  <c r="L65" i="6"/>
  <c r="L66" i="6"/>
  <c r="K102" i="6"/>
  <c r="K106" i="6"/>
  <c r="K107" i="6"/>
  <c r="K108" i="6"/>
  <c r="K112" i="6"/>
  <c r="K118" i="6"/>
  <c r="K123" i="6"/>
  <c r="K127" i="6"/>
  <c r="K128" i="6"/>
  <c r="T128" i="6" s="1"/>
  <c r="K132" i="6"/>
  <c r="K133" i="6"/>
  <c r="T133" i="6" s="1"/>
  <c r="K137" i="6"/>
  <c r="K136" i="6" s="1"/>
  <c r="K142" i="6"/>
  <c r="K141" i="6" s="1"/>
  <c r="K148" i="6"/>
  <c r="K152" i="6"/>
  <c r="K153" i="6"/>
  <c r="T153" i="6" s="1"/>
  <c r="K157" i="6"/>
  <c r="K167" i="6"/>
  <c r="K168" i="6"/>
  <c r="T168" i="6" s="1"/>
  <c r="K172" i="6"/>
  <c r="K173" i="6"/>
  <c r="T173" i="6" s="1"/>
  <c r="K177" i="6"/>
  <c r="K182" i="6"/>
  <c r="K183" i="6"/>
  <c r="T183" i="6" s="1"/>
  <c r="K187" i="6"/>
  <c r="K188" i="6"/>
  <c r="K189" i="6"/>
  <c r="K193" i="6"/>
  <c r="K194" i="6"/>
  <c r="T194" i="6" s="1"/>
  <c r="K216" i="6"/>
  <c r="K225" i="6"/>
  <c r="K227" i="6"/>
  <c r="T227" i="6" s="1"/>
  <c r="K236" i="6"/>
  <c r="K237" i="6"/>
  <c r="T237" i="6" s="1"/>
  <c r="K241" i="6"/>
  <c r="K242" i="6"/>
  <c r="T242" i="6" s="1"/>
  <c r="K246" i="6"/>
  <c r="K256" i="6"/>
  <c r="K257" i="6"/>
  <c r="T257" i="6" s="1"/>
  <c r="K261" i="6"/>
  <c r="K262" i="6"/>
  <c r="T262" i="6" s="1"/>
  <c r="K266" i="6"/>
  <c r="K267" i="6"/>
  <c r="T267" i="6" s="1"/>
  <c r="K291" i="6"/>
  <c r="K292" i="6"/>
  <c r="K296" i="6"/>
  <c r="K297" i="6"/>
  <c r="T297" i="6" s="1"/>
  <c r="K301" i="6"/>
  <c r="K302" i="6"/>
  <c r="K306" i="6"/>
  <c r="K307" i="6"/>
  <c r="T307" i="6" s="1"/>
  <c r="K221" i="6"/>
  <c r="K231" i="6"/>
  <c r="K232" i="6"/>
  <c r="T232" i="6" s="1"/>
  <c r="K251" i="6"/>
  <c r="K252" i="6"/>
  <c r="T252" i="6" s="1"/>
  <c r="Q323" i="6"/>
  <c r="S323" i="6"/>
  <c r="Q324" i="6"/>
  <c r="S324" i="6"/>
  <c r="S327" i="6"/>
  <c r="S328" i="6"/>
  <c r="S319" i="6" s="1"/>
  <c r="P329" i="6"/>
  <c r="S329" i="6"/>
  <c r="Q332" i="6"/>
  <c r="S332" i="6"/>
  <c r="Q333" i="6"/>
  <c r="P333" i="6" s="1"/>
  <c r="S333" i="6"/>
  <c r="Q336" i="6"/>
  <c r="S336" i="6"/>
  <c r="Q337" i="6"/>
  <c r="P337" i="6" s="1"/>
  <c r="S337" i="6"/>
  <c r="S340" i="6"/>
  <c r="S341" i="6"/>
  <c r="K360" i="6"/>
  <c r="K364" i="6"/>
  <c r="K368" i="6"/>
  <c r="K376" i="6"/>
  <c r="K377" i="6"/>
  <c r="T377" i="6" s="1"/>
  <c r="Q386" i="6"/>
  <c r="S386" i="6"/>
  <c r="Q387" i="6"/>
  <c r="S387" i="6"/>
  <c r="K390" i="6"/>
  <c r="X90" i="6" l="1"/>
  <c r="X88" i="6"/>
  <c r="O17" i="6"/>
  <c r="K245" i="6"/>
  <c r="S219" i="6"/>
  <c r="AD214" i="6"/>
  <c r="P96" i="6"/>
  <c r="AD97" i="6"/>
  <c r="R202" i="6"/>
  <c r="AF17" i="6"/>
  <c r="S320" i="6"/>
  <c r="AF18" i="6"/>
  <c r="J17" i="6"/>
  <c r="X17" i="6"/>
  <c r="AG320" i="6"/>
  <c r="R18" i="6"/>
  <c r="R16" i="6" s="1"/>
  <c r="X18" i="6"/>
  <c r="K29" i="6"/>
  <c r="Z318" i="6"/>
  <c r="Z88" i="6" s="1"/>
  <c r="AC17" i="6"/>
  <c r="J18" i="6"/>
  <c r="X316" i="6"/>
  <c r="O88" i="6"/>
  <c r="O87" i="6" s="1"/>
  <c r="O16" i="6"/>
  <c r="AB47" i="6"/>
  <c r="AC18" i="6"/>
  <c r="Q320" i="6"/>
  <c r="Q90" i="6" s="1"/>
  <c r="K96" i="6"/>
  <c r="AG318" i="6"/>
  <c r="Y97" i="6"/>
  <c r="K205" i="6"/>
  <c r="R87" i="6"/>
  <c r="X87" i="6"/>
  <c r="J87" i="6"/>
  <c r="AF202" i="6"/>
  <c r="AC202" i="6"/>
  <c r="O202" i="6"/>
  <c r="Y206" i="6"/>
  <c r="Y95" i="6"/>
  <c r="K206" i="6"/>
  <c r="L318" i="6"/>
  <c r="P206" i="6"/>
  <c r="J316" i="6"/>
  <c r="S318" i="6"/>
  <c r="Q318" i="6"/>
  <c r="Q88" i="6" s="1"/>
  <c r="K97" i="6"/>
  <c r="AE320" i="6"/>
  <c r="AE90" i="6" s="1"/>
  <c r="Y204" i="6"/>
  <c r="K204" i="6"/>
  <c r="L320" i="6"/>
  <c r="L90" i="6" s="1"/>
  <c r="P204" i="6"/>
  <c r="P95" i="6"/>
  <c r="AD95" i="6"/>
  <c r="AC88" i="6"/>
  <c r="AC87" i="6" s="1"/>
  <c r="AE318" i="6"/>
  <c r="AE88" i="6" s="1"/>
  <c r="K95" i="6"/>
  <c r="Y205" i="6"/>
  <c r="Z320" i="6"/>
  <c r="Z90" i="6" s="1"/>
  <c r="AD204" i="6"/>
  <c r="AD206" i="6"/>
  <c r="AF88" i="6"/>
  <c r="AF87" i="6" s="1"/>
  <c r="X202" i="6"/>
  <c r="J202" i="6"/>
  <c r="U22" i="6"/>
  <c r="AD29" i="6"/>
  <c r="AI300" i="6"/>
  <c r="S205" i="6"/>
  <c r="U206" i="6"/>
  <c r="S29" i="6"/>
  <c r="AG96" i="6"/>
  <c r="AC45" i="6"/>
  <c r="Y22" i="6"/>
  <c r="U204" i="6"/>
  <c r="S96" i="6"/>
  <c r="P22" i="6"/>
  <c r="AG29" i="6"/>
  <c r="AI206" i="6"/>
  <c r="P29" i="6"/>
  <c r="AI204" i="6"/>
  <c r="S95" i="6"/>
  <c r="AG95" i="6"/>
  <c r="AG205" i="6"/>
  <c r="AG89" i="6" s="1"/>
  <c r="S97" i="6"/>
  <c r="AG204" i="6"/>
  <c r="AI22" i="6"/>
  <c r="S204" i="6"/>
  <c r="AI21" i="6"/>
  <c r="AI25" i="6"/>
  <c r="AE89" i="6"/>
  <c r="AG206" i="6"/>
  <c r="AG97" i="6"/>
  <c r="S206" i="6"/>
  <c r="AD22" i="6"/>
  <c r="Q89" i="6"/>
  <c r="Q87" i="6" s="1"/>
  <c r="Y29" i="6"/>
  <c r="U25" i="6"/>
  <c r="U21" i="6"/>
  <c r="AD21" i="6"/>
  <c r="AD25" i="6"/>
  <c r="AC20" i="6"/>
  <c r="AG22" i="6"/>
  <c r="AG25" i="6"/>
  <c r="AG21" i="6"/>
  <c r="Y21" i="6"/>
  <c r="Y25" i="6"/>
  <c r="X20" i="6"/>
  <c r="O20" i="6"/>
  <c r="P21" i="6"/>
  <c r="P25" i="6"/>
  <c r="K22" i="6"/>
  <c r="S22" i="6"/>
  <c r="K21" i="6"/>
  <c r="K25" i="6"/>
  <c r="S21" i="6"/>
  <c r="S25" i="6"/>
  <c r="J20" i="6"/>
  <c r="Y295" i="6"/>
  <c r="K111" i="6"/>
  <c r="Y146" i="6"/>
  <c r="AG300" i="6"/>
  <c r="AG141" i="6"/>
  <c r="Y161" i="6"/>
  <c r="S181" i="6"/>
  <c r="S260" i="6"/>
  <c r="U300" i="6"/>
  <c r="Y300" i="6"/>
  <c r="AG161" i="6"/>
  <c r="AG280" i="6"/>
  <c r="S121" i="6"/>
  <c r="P300" i="6"/>
  <c r="S300" i="6"/>
  <c r="AD300" i="6"/>
  <c r="K300" i="6"/>
  <c r="S280" i="6"/>
  <c r="Y141" i="6"/>
  <c r="Y275" i="6"/>
  <c r="S146" i="6"/>
  <c r="K176" i="6"/>
  <c r="AG181" i="6"/>
  <c r="S250" i="6"/>
  <c r="S141" i="6"/>
  <c r="K156" i="6"/>
  <c r="AG214" i="6"/>
  <c r="AG156" i="6"/>
  <c r="S270" i="6"/>
  <c r="K235" i="6"/>
  <c r="K186" i="6"/>
  <c r="AG290" i="6"/>
  <c r="Y100" i="6"/>
  <c r="AG121" i="6"/>
  <c r="S285" i="6"/>
  <c r="S295" i="6"/>
  <c r="K280" i="6"/>
  <c r="K161" i="6"/>
  <c r="K270" i="6"/>
  <c r="AG275" i="6"/>
  <c r="AG209" i="6"/>
  <c r="S209" i="6"/>
  <c r="K250" i="6"/>
  <c r="K240" i="6"/>
  <c r="K224" i="6"/>
  <c r="K181" i="6"/>
  <c r="K151" i="6"/>
  <c r="Y214" i="6"/>
  <c r="AG285" i="6"/>
  <c r="K209" i="6"/>
  <c r="S245" i="6"/>
  <c r="K290" i="6"/>
  <c r="K260" i="6"/>
  <c r="K192" i="6"/>
  <c r="K171" i="6"/>
  <c r="K126" i="6"/>
  <c r="Y111" i="6"/>
  <c r="AG219" i="6"/>
  <c r="K285" i="6"/>
  <c r="K116" i="6"/>
  <c r="K275" i="6"/>
  <c r="AG192" i="6"/>
  <c r="S166" i="6"/>
  <c r="S156" i="6"/>
  <c r="AG270" i="6"/>
  <c r="AG116" i="6"/>
  <c r="AG230" i="6"/>
  <c r="AG151" i="6"/>
  <c r="S171" i="6"/>
  <c r="AG295" i="6"/>
  <c r="AG235" i="6"/>
  <c r="S176" i="6"/>
  <c r="S265" i="6"/>
  <c r="P290" i="6"/>
  <c r="P100" i="6"/>
  <c r="Y290" i="6"/>
  <c r="K121" i="6"/>
  <c r="K146" i="6"/>
  <c r="S111" i="6"/>
  <c r="S131" i="6"/>
  <c r="S255" i="6"/>
  <c r="AG265" i="6"/>
  <c r="AG111" i="6"/>
  <c r="AG146" i="6"/>
  <c r="AG126" i="6"/>
  <c r="AG171" i="6"/>
  <c r="S192" i="6"/>
  <c r="S275" i="6"/>
  <c r="S290" i="6"/>
  <c r="U290" i="6"/>
  <c r="AI290" i="6"/>
  <c r="P209" i="6"/>
  <c r="P111" i="6"/>
  <c r="P121" i="6"/>
  <c r="P131" i="6"/>
  <c r="P146" i="6"/>
  <c r="P156" i="6"/>
  <c r="P166" i="6"/>
  <c r="P176" i="6"/>
  <c r="P192" i="6"/>
  <c r="P230" i="6"/>
  <c r="P240" i="6"/>
  <c r="P250" i="6"/>
  <c r="P260" i="6"/>
  <c r="P270" i="6"/>
  <c r="P280" i="6"/>
  <c r="P295" i="6"/>
  <c r="AD116" i="6"/>
  <c r="AD126" i="6"/>
  <c r="AD136" i="6"/>
  <c r="AD151" i="6"/>
  <c r="AD161" i="6"/>
  <c r="AD171" i="6"/>
  <c r="AD181" i="6"/>
  <c r="AD192" i="6"/>
  <c r="AD230" i="6"/>
  <c r="AD240" i="6"/>
  <c r="AD250" i="6"/>
  <c r="AD260" i="6"/>
  <c r="AD270" i="6"/>
  <c r="AD280" i="6"/>
  <c r="AD295" i="6"/>
  <c r="K305" i="6"/>
  <c r="K295" i="6"/>
  <c r="K265" i="6"/>
  <c r="K255" i="6"/>
  <c r="K166" i="6"/>
  <c r="K131" i="6"/>
  <c r="K105" i="6"/>
  <c r="Y209" i="6"/>
  <c r="AG250" i="6"/>
  <c r="AG136" i="6"/>
  <c r="AG245" i="6"/>
  <c r="AG166" i="6"/>
  <c r="AG255" i="6"/>
  <c r="S126" i="6"/>
  <c r="AG131" i="6"/>
  <c r="AD290" i="6"/>
  <c r="S116" i="6"/>
  <c r="K230" i="6"/>
  <c r="K219" i="6"/>
  <c r="K214" i="6"/>
  <c r="K100" i="6"/>
  <c r="Y224" i="6"/>
  <c r="S100" i="6"/>
  <c r="S161" i="6"/>
  <c r="AG100" i="6"/>
  <c r="AG240" i="6"/>
  <c r="AG176" i="6"/>
  <c r="S136" i="6"/>
  <c r="S230" i="6"/>
  <c r="AG260" i="6"/>
  <c r="AD209" i="6"/>
  <c r="P116" i="6"/>
  <c r="P126" i="6"/>
  <c r="P136" i="6"/>
  <c r="P151" i="6"/>
  <c r="P161" i="6"/>
  <c r="P171" i="6"/>
  <c r="P181" i="6"/>
  <c r="P219" i="6"/>
  <c r="P235" i="6"/>
  <c r="P245" i="6"/>
  <c r="P255" i="6"/>
  <c r="P265" i="6"/>
  <c r="P275" i="6"/>
  <c r="P285" i="6"/>
  <c r="P305" i="6"/>
  <c r="AD111" i="6"/>
  <c r="AD121" i="6"/>
  <c r="AD131" i="6"/>
  <c r="AD146" i="6"/>
  <c r="AD156" i="6"/>
  <c r="AD166" i="6"/>
  <c r="AD176" i="6"/>
  <c r="AD186" i="6"/>
  <c r="AD219" i="6"/>
  <c r="AD235" i="6"/>
  <c r="AD245" i="6"/>
  <c r="AD255" i="6"/>
  <c r="AD265" i="6"/>
  <c r="AD275" i="6"/>
  <c r="AD285" i="6"/>
  <c r="AD305" i="6"/>
  <c r="AD224" i="6"/>
  <c r="AD105" i="6"/>
  <c r="AD100" i="6"/>
  <c r="T287" i="6"/>
  <c r="AH307" i="6"/>
  <c r="Y305" i="6"/>
  <c r="AG305" i="6"/>
  <c r="AH287" i="6"/>
  <c r="Y285" i="6"/>
  <c r="AH282" i="6"/>
  <c r="Y280" i="6"/>
  <c r="AH272" i="6"/>
  <c r="Y270" i="6"/>
  <c r="AH267" i="6"/>
  <c r="Y265" i="6"/>
  <c r="AH262" i="6"/>
  <c r="Y260" i="6"/>
  <c r="AH257" i="6"/>
  <c r="Y255" i="6"/>
  <c r="AH252" i="6"/>
  <c r="Y250" i="6"/>
  <c r="AH247" i="6"/>
  <c r="Y245" i="6"/>
  <c r="AH242" i="6"/>
  <c r="Y240" i="6"/>
  <c r="AH237" i="6"/>
  <c r="Y235" i="6"/>
  <c r="AH232" i="6"/>
  <c r="Y230" i="6"/>
  <c r="AG224" i="6"/>
  <c r="AH221" i="6"/>
  <c r="Y219" i="6"/>
  <c r="AH194" i="6"/>
  <c r="Y192" i="6"/>
  <c r="AH188" i="6"/>
  <c r="Y186" i="6"/>
  <c r="AG186" i="6"/>
  <c r="AH183" i="6"/>
  <c r="Y181" i="6"/>
  <c r="AH178" i="6"/>
  <c r="Y176" i="6"/>
  <c r="AH173" i="6"/>
  <c r="Y171" i="6"/>
  <c r="AH168" i="6"/>
  <c r="Y166" i="6"/>
  <c r="AH158" i="6"/>
  <c r="Y156" i="6"/>
  <c r="AH153" i="6"/>
  <c r="Y151" i="6"/>
  <c r="AH138" i="6"/>
  <c r="Y136" i="6"/>
  <c r="AH133" i="6"/>
  <c r="Y131" i="6"/>
  <c r="AH128" i="6"/>
  <c r="Y126" i="6"/>
  <c r="AH123" i="6"/>
  <c r="Y121" i="6"/>
  <c r="AH118" i="6"/>
  <c r="Y116" i="6"/>
  <c r="AG105" i="6"/>
  <c r="Y105" i="6"/>
  <c r="S305" i="6"/>
  <c r="P224" i="6"/>
  <c r="S224" i="6"/>
  <c r="P214" i="6"/>
  <c r="S214" i="6"/>
  <c r="S186" i="6"/>
  <c r="P186" i="6"/>
  <c r="S105" i="6"/>
  <c r="P105" i="6"/>
  <c r="T108" i="6"/>
  <c r="L331" i="6"/>
  <c r="AG49" i="6"/>
  <c r="Z322" i="6"/>
  <c r="AE326" i="6"/>
  <c r="P41" i="6"/>
  <c r="AH211" i="6"/>
  <c r="T211" i="6"/>
  <c r="AI45" i="6"/>
  <c r="S359" i="6"/>
  <c r="K359" i="6"/>
  <c r="K367" i="6"/>
  <c r="S367" i="6"/>
  <c r="AG367" i="6"/>
  <c r="Y60" i="6"/>
  <c r="K363" i="6"/>
  <c r="K355" i="6"/>
  <c r="S326" i="6"/>
  <c r="AE322" i="6"/>
  <c r="S375" i="6"/>
  <c r="S385" i="6"/>
  <c r="AG385" i="6"/>
  <c r="Q385" i="6"/>
  <c r="AE385" i="6"/>
  <c r="AG375" i="6"/>
  <c r="L322" i="6"/>
  <c r="S339" i="6"/>
  <c r="S335" i="6"/>
  <c r="S331" i="6"/>
  <c r="S322" i="6"/>
  <c r="S60" i="6"/>
  <c r="Y375" i="6"/>
  <c r="AG335" i="6"/>
  <c r="AG331" i="6"/>
  <c r="Z331" i="6"/>
  <c r="Y367" i="6"/>
  <c r="S363" i="6"/>
  <c r="K336" i="6"/>
  <c r="K335" i="6" s="1"/>
  <c r="L335" i="6"/>
  <c r="K386" i="6"/>
  <c r="K385" i="6" s="1"/>
  <c r="L385" i="6"/>
  <c r="Z385" i="6"/>
  <c r="L326" i="6"/>
  <c r="AE331" i="6"/>
  <c r="Q335" i="6"/>
  <c r="Q331" i="6"/>
  <c r="Q322" i="6"/>
  <c r="AE335" i="6"/>
  <c r="Z335" i="6"/>
  <c r="K375" i="6"/>
  <c r="AG326" i="6"/>
  <c r="AD33" i="6"/>
  <c r="AG322" i="6"/>
  <c r="S355" i="6"/>
  <c r="Q326" i="6"/>
  <c r="Z326" i="6"/>
  <c r="K323" i="6"/>
  <c r="K324" i="6"/>
  <c r="K320" i="6" s="1"/>
  <c r="K90" i="6" s="1"/>
  <c r="AE60" i="6"/>
  <c r="Y41" i="6"/>
  <c r="J56" i="6"/>
  <c r="Y324" i="6"/>
  <c r="Y320" i="6" s="1"/>
  <c r="Y90" i="6" s="1"/>
  <c r="AI69" i="6"/>
  <c r="U33" i="6"/>
  <c r="J45" i="6"/>
  <c r="O56" i="6"/>
  <c r="AE64" i="6"/>
  <c r="S71" i="6"/>
  <c r="U41" i="6"/>
  <c r="Y49" i="6"/>
  <c r="S49" i="6"/>
  <c r="X56" i="6"/>
  <c r="Q64" i="6"/>
  <c r="Z60" i="6"/>
  <c r="AC56" i="6"/>
  <c r="AG37" i="6"/>
  <c r="U45" i="6"/>
  <c r="AG60" i="6"/>
  <c r="S41" i="6"/>
  <c r="K62" i="6"/>
  <c r="L60" i="6"/>
  <c r="S64" i="6"/>
  <c r="AG64" i="6"/>
  <c r="Q58" i="6"/>
  <c r="Q18" i="6" s="1"/>
  <c r="Q60" i="6"/>
  <c r="U66" i="6"/>
  <c r="L64" i="6"/>
  <c r="AI66" i="6"/>
  <c r="Z64" i="6"/>
  <c r="U73" i="6"/>
  <c r="L71" i="6"/>
  <c r="Y73" i="6"/>
  <c r="Y58" i="6" s="1"/>
  <c r="Z71" i="6"/>
  <c r="AG71" i="6"/>
  <c r="P73" i="6"/>
  <c r="Q71" i="6"/>
  <c r="AD73" i="6"/>
  <c r="AE71" i="6"/>
  <c r="W46" i="6"/>
  <c r="X45" i="6"/>
  <c r="AD49" i="6"/>
  <c r="K33" i="6"/>
  <c r="AD41" i="6"/>
  <c r="K49" i="6"/>
  <c r="Y33" i="6"/>
  <c r="N46" i="6"/>
  <c r="O45" i="6"/>
  <c r="P33" i="6"/>
  <c r="K41" i="6"/>
  <c r="P37" i="6"/>
  <c r="P47" i="6"/>
  <c r="P49" i="6"/>
  <c r="AG41" i="6"/>
  <c r="AI41" i="6"/>
  <c r="T39" i="6"/>
  <c r="K37" i="6"/>
  <c r="AH39" i="6"/>
  <c r="Y37" i="6"/>
  <c r="S37" i="6"/>
  <c r="AI33" i="6"/>
  <c r="AG33" i="6"/>
  <c r="S33" i="6"/>
  <c r="T31" i="6"/>
  <c r="K328" i="6"/>
  <c r="K319" i="6" s="1"/>
  <c r="AH306" i="6"/>
  <c r="K47" i="6"/>
  <c r="AI73" i="6"/>
  <c r="T117" i="6"/>
  <c r="T188" i="6"/>
  <c r="AD72" i="6"/>
  <c r="AH43" i="6"/>
  <c r="T35" i="6"/>
  <c r="Y69" i="6"/>
  <c r="Y57" i="6" s="1"/>
  <c r="T189" i="6"/>
  <c r="T43" i="6"/>
  <c r="T215" i="6"/>
  <c r="AI337" i="6"/>
  <c r="T302" i="6"/>
  <c r="T292" i="6"/>
  <c r="T220" i="6"/>
  <c r="S68" i="6"/>
  <c r="Z68" i="6"/>
  <c r="AH292" i="6"/>
  <c r="Y332" i="6"/>
  <c r="Y331" i="6" s="1"/>
  <c r="AG47" i="6"/>
  <c r="AG53" i="6"/>
  <c r="I46" i="6"/>
  <c r="AB46" i="6"/>
  <c r="N47" i="6"/>
  <c r="U387" i="6"/>
  <c r="P69" i="6"/>
  <c r="P68" i="6" s="1"/>
  <c r="S58" i="6"/>
  <c r="Y386" i="6"/>
  <c r="Y385" i="6" s="1"/>
  <c r="AE58" i="6"/>
  <c r="AE18" i="6" s="1"/>
  <c r="AH236" i="6"/>
  <c r="AH70" i="6"/>
  <c r="AH31" i="6"/>
  <c r="AH162" i="6"/>
  <c r="K70" i="6"/>
  <c r="T70" i="6" s="1"/>
  <c r="K53" i="6"/>
  <c r="AG58" i="6"/>
  <c r="P324" i="6"/>
  <c r="P320" i="6" s="1"/>
  <c r="U61" i="6"/>
  <c r="Q57" i="6"/>
  <c r="Q17" i="6" s="1"/>
  <c r="Q16" i="6" s="1"/>
  <c r="Y327" i="6"/>
  <c r="AG57" i="6"/>
  <c r="T122" i="6"/>
  <c r="AH226" i="6"/>
  <c r="L57" i="6"/>
  <c r="L17" i="6" s="1"/>
  <c r="K327" i="6"/>
  <c r="AD46" i="6"/>
  <c r="T390" i="6"/>
  <c r="T389" i="6" s="1"/>
  <c r="K389" i="6"/>
  <c r="U386" i="6"/>
  <c r="U327" i="6"/>
  <c r="Y46" i="6"/>
  <c r="AH296" i="6"/>
  <c r="AH390" i="6"/>
  <c r="AH389" i="6" s="1"/>
  <c r="Y389" i="6"/>
  <c r="T101" i="6"/>
  <c r="P323" i="6"/>
  <c r="K332" i="6"/>
  <c r="K331" i="6" s="1"/>
  <c r="K72" i="6"/>
  <c r="K69" i="6"/>
  <c r="L68" i="6"/>
  <c r="S57" i="6"/>
  <c r="K61" i="6"/>
  <c r="P72" i="6"/>
  <c r="AI386" i="6"/>
  <c r="Y336" i="6"/>
  <c r="Y335" i="6" s="1"/>
  <c r="Y328" i="6"/>
  <c r="Y319" i="6" s="1"/>
  <c r="AI324" i="6"/>
  <c r="AE57" i="6"/>
  <c r="AE17" i="6" s="1"/>
  <c r="AG68" i="6"/>
  <c r="Y47" i="6"/>
  <c r="AH35" i="6"/>
  <c r="AD68" i="6"/>
  <c r="AI72" i="6"/>
  <c r="AD323" i="6"/>
  <c r="AH276" i="6"/>
  <c r="AH102" i="6"/>
  <c r="AH147" i="6"/>
  <c r="AH54" i="6"/>
  <c r="AH53" i="6" s="1"/>
  <c r="Y53" i="6"/>
  <c r="T147" i="6"/>
  <c r="AH291" i="6"/>
  <c r="AG46" i="6"/>
  <c r="AI70" i="6"/>
  <c r="K46" i="6"/>
  <c r="AH187" i="6"/>
  <c r="S46" i="6"/>
  <c r="S53" i="6"/>
  <c r="S47" i="6"/>
  <c r="L58" i="6"/>
  <c r="L18" i="6" s="1"/>
  <c r="Z57" i="6"/>
  <c r="Z17" i="6" s="1"/>
  <c r="P46" i="6"/>
  <c r="AE68" i="6"/>
  <c r="Z58" i="6"/>
  <c r="Z18" i="6" s="1"/>
  <c r="T376" i="6"/>
  <c r="T375" i="6" s="1"/>
  <c r="AH376" i="6"/>
  <c r="AH375" i="6" s="1"/>
  <c r="T54" i="6"/>
  <c r="T53" i="6" s="1"/>
  <c r="U333" i="6"/>
  <c r="AH302" i="6"/>
  <c r="AH132" i="6"/>
  <c r="T50" i="6"/>
  <c r="K73" i="6"/>
  <c r="T51" i="6"/>
  <c r="T47" i="6" s="1"/>
  <c r="U337" i="6"/>
  <c r="AH246" i="6"/>
  <c r="AH157" i="6"/>
  <c r="T333" i="6"/>
  <c r="P328" i="6"/>
  <c r="P319" i="6" s="1"/>
  <c r="AH364" i="6"/>
  <c r="AH363" i="6" s="1"/>
  <c r="AH182" i="6"/>
  <c r="AH368" i="6"/>
  <c r="AH367" i="6" s="1"/>
  <c r="AH261" i="6"/>
  <c r="AH152" i="6"/>
  <c r="AH106" i="6"/>
  <c r="AH101" i="6"/>
  <c r="T210" i="6"/>
  <c r="AH142" i="6"/>
  <c r="AH141" i="6" s="1"/>
  <c r="AH177" i="6"/>
  <c r="AH167" i="6"/>
  <c r="AH271" i="6"/>
  <c r="AH256" i="6"/>
  <c r="AH172" i="6"/>
  <c r="AH163" i="6"/>
  <c r="AH148" i="6"/>
  <c r="AH107" i="6"/>
  <c r="AH96" i="6" s="1"/>
  <c r="T356" i="6"/>
  <c r="T355" i="6" s="1"/>
  <c r="T286" i="6"/>
  <c r="T281" i="6"/>
  <c r="T280" i="6" s="1"/>
  <c r="T162" i="6"/>
  <c r="T161" i="6" s="1"/>
  <c r="AH127" i="6"/>
  <c r="AH34" i="6"/>
  <c r="T276" i="6"/>
  <c r="T275" i="6" s="1"/>
  <c r="T271" i="6"/>
  <c r="T270" i="6" s="1"/>
  <c r="T226" i="6"/>
  <c r="T205" i="6" s="1"/>
  <c r="AI387" i="6"/>
  <c r="AD337" i="6"/>
  <c r="AH337" i="6" s="1"/>
  <c r="AD332" i="6"/>
  <c r="AD331" i="6" s="1"/>
  <c r="AI328" i="6"/>
  <c r="AI319" i="6" s="1"/>
  <c r="AD324" i="6"/>
  <c r="AH251" i="6"/>
  <c r="AH220" i="6"/>
  <c r="AH308" i="6"/>
  <c r="AH301" i="6"/>
  <c r="AD336" i="6"/>
  <c r="AI332" i="6"/>
  <c r="AI329" i="6"/>
  <c r="AI327" i="6"/>
  <c r="AI323" i="6"/>
  <c r="Y323" i="6"/>
  <c r="AH286" i="6"/>
  <c r="AH281" i="6"/>
  <c r="AH266" i="6"/>
  <c r="AH225" i="6"/>
  <c r="AH215" i="6"/>
  <c r="AH193" i="6"/>
  <c r="AH122" i="6"/>
  <c r="AH113" i="6"/>
  <c r="AH26" i="6"/>
  <c r="AI65" i="6"/>
  <c r="AD61" i="6"/>
  <c r="AH61" i="6" s="1"/>
  <c r="AH51" i="6"/>
  <c r="AH47" i="6" s="1"/>
  <c r="AH38" i="6"/>
  <c r="AH30" i="6"/>
  <c r="AH42" i="6"/>
  <c r="AI62" i="6"/>
  <c r="AH333" i="6"/>
  <c r="AH329" i="6"/>
  <c r="AH387" i="6"/>
  <c r="AD386" i="6"/>
  <c r="AD385" i="6" s="1"/>
  <c r="AI336" i="6"/>
  <c r="AI333" i="6"/>
  <c r="AD327" i="6"/>
  <c r="AH231" i="6"/>
  <c r="AH210" i="6"/>
  <c r="AH297" i="6"/>
  <c r="AD328" i="6"/>
  <c r="AD319" i="6" s="1"/>
  <c r="AH277" i="6"/>
  <c r="AH241" i="6"/>
  <c r="AH216" i="6"/>
  <c r="AH137" i="6"/>
  <c r="AH117" i="6"/>
  <c r="AH112" i="6"/>
  <c r="AH27" i="6"/>
  <c r="AD62" i="6"/>
  <c r="AH50" i="6"/>
  <c r="AI61" i="6"/>
  <c r="T368" i="6"/>
  <c r="T367" i="6" s="1"/>
  <c r="T360" i="6"/>
  <c r="T359" i="6" s="1"/>
  <c r="T364" i="6"/>
  <c r="T363" i="6" s="1"/>
  <c r="P386" i="6"/>
  <c r="U341" i="6"/>
  <c r="P387" i="6"/>
  <c r="T387" i="6" s="1"/>
  <c r="P336" i="6"/>
  <c r="P335" i="6" s="1"/>
  <c r="T329" i="6"/>
  <c r="T251" i="6"/>
  <c r="T250" i="6" s="1"/>
  <c r="T231" i="6"/>
  <c r="T230" i="6" s="1"/>
  <c r="P332" i="6"/>
  <c r="P331" i="6" s="1"/>
  <c r="U328" i="6"/>
  <c r="P327" i="6"/>
  <c r="U323" i="6"/>
  <c r="U332" i="6"/>
  <c r="U329" i="6"/>
  <c r="U324" i="6"/>
  <c r="T266" i="6"/>
  <c r="T265" i="6" s="1"/>
  <c r="T261" i="6"/>
  <c r="T260" i="6" s="1"/>
  <c r="T256" i="6"/>
  <c r="T255" i="6" s="1"/>
  <c r="T216" i="6"/>
  <c r="T193" i="6"/>
  <c r="T192" i="6" s="1"/>
  <c r="T177" i="6"/>
  <c r="T176" i="6" s="1"/>
  <c r="T172" i="6"/>
  <c r="T171" i="6" s="1"/>
  <c r="T167" i="6"/>
  <c r="T166" i="6" s="1"/>
  <c r="T148" i="6"/>
  <c r="T137" i="6"/>
  <c r="T136" i="6" s="1"/>
  <c r="T132" i="6"/>
  <c r="T131" i="6" s="1"/>
  <c r="T127" i="6"/>
  <c r="T126" i="6" s="1"/>
  <c r="T118" i="6"/>
  <c r="T106" i="6"/>
  <c r="T30" i="6"/>
  <c r="U72" i="6"/>
  <c r="U69" i="6"/>
  <c r="U68" i="6" s="1"/>
  <c r="T42" i="6"/>
  <c r="T34" i="6"/>
  <c r="P61" i="6"/>
  <c r="T26" i="6"/>
  <c r="P62" i="6"/>
  <c r="T337" i="6"/>
  <c r="T341" i="6"/>
  <c r="U336" i="6"/>
  <c r="U340" i="6"/>
  <c r="T221" i="6"/>
  <c r="T306" i="6"/>
  <c r="T305" i="6" s="1"/>
  <c r="T301" i="6"/>
  <c r="T296" i="6"/>
  <c r="T295" i="6" s="1"/>
  <c r="T291" i="6"/>
  <c r="T246" i="6"/>
  <c r="T245" i="6" s="1"/>
  <c r="T241" i="6"/>
  <c r="T240" i="6" s="1"/>
  <c r="T236" i="6"/>
  <c r="T235" i="6" s="1"/>
  <c r="T225" i="6"/>
  <c r="T187" i="6"/>
  <c r="T182" i="6"/>
  <c r="T181" i="6" s="1"/>
  <c r="T157" i="6"/>
  <c r="T156" i="6" s="1"/>
  <c r="T152" i="6"/>
  <c r="T151" i="6" s="1"/>
  <c r="T142" i="6"/>
  <c r="T141" i="6" s="1"/>
  <c r="T123" i="6"/>
  <c r="T112" i="6"/>
  <c r="T111" i="6" s="1"/>
  <c r="T107" i="6"/>
  <c r="T96" i="6" s="1"/>
  <c r="T102" i="6"/>
  <c r="U65" i="6"/>
  <c r="T38" i="6"/>
  <c r="U62" i="6"/>
  <c r="T27" i="6"/>
  <c r="AH146" i="6" l="1"/>
  <c r="AH214" i="6"/>
  <c r="Z16" i="6"/>
  <c r="S17" i="6"/>
  <c r="AG17" i="6"/>
  <c r="AF16" i="6"/>
  <c r="Y318" i="6"/>
  <c r="Y316" i="6" s="1"/>
  <c r="S18" i="6"/>
  <c r="S16" i="6" s="1"/>
  <c r="AE16" i="6"/>
  <c r="L16" i="6"/>
  <c r="P202" i="6"/>
  <c r="U318" i="6"/>
  <c r="AG18" i="6"/>
  <c r="AE316" i="6"/>
  <c r="X16" i="6"/>
  <c r="Q316" i="6"/>
  <c r="Y18" i="6"/>
  <c r="J16" i="6"/>
  <c r="Y17" i="6"/>
  <c r="Y16" i="6" s="1"/>
  <c r="AE87" i="6"/>
  <c r="Z87" i="6"/>
  <c r="P90" i="6"/>
  <c r="AC16" i="6"/>
  <c r="AG16" i="6"/>
  <c r="AD45" i="6"/>
  <c r="P318" i="6"/>
  <c r="P88" i="6" s="1"/>
  <c r="K318" i="6"/>
  <c r="K316" i="6" s="1"/>
  <c r="K93" i="6"/>
  <c r="AI318" i="6"/>
  <c r="AI88" i="6" s="1"/>
  <c r="AI320" i="6"/>
  <c r="S89" i="6"/>
  <c r="AD202" i="6"/>
  <c r="Y88" i="6"/>
  <c r="Y93" i="6"/>
  <c r="K89" i="6"/>
  <c r="U320" i="6"/>
  <c r="U90" i="6" s="1"/>
  <c r="AD320" i="6"/>
  <c r="AD90" i="6" s="1"/>
  <c r="AD318" i="6"/>
  <c r="AD88" i="6" s="1"/>
  <c r="AD93" i="6"/>
  <c r="K202" i="6"/>
  <c r="U319" i="6"/>
  <c r="U89" i="6" s="1"/>
  <c r="P93" i="6"/>
  <c r="Y202" i="6"/>
  <c r="L88" i="6"/>
  <c r="L87" i="6" s="1"/>
  <c r="L316" i="6"/>
  <c r="Z316" i="6"/>
  <c r="U20" i="6"/>
  <c r="AI60" i="6"/>
  <c r="AG316" i="6"/>
  <c r="T219" i="6"/>
  <c r="U202" i="6"/>
  <c r="T22" i="6"/>
  <c r="AH29" i="6"/>
  <c r="AI202" i="6"/>
  <c r="S316" i="6"/>
  <c r="S202" i="6"/>
  <c r="T97" i="6"/>
  <c r="AD89" i="6"/>
  <c r="AH204" i="6"/>
  <c r="Y89" i="6"/>
  <c r="T95" i="6"/>
  <c r="AH205" i="6"/>
  <c r="T206" i="6"/>
  <c r="AG90" i="6"/>
  <c r="S90" i="6"/>
  <c r="S93" i="6"/>
  <c r="S88" i="6"/>
  <c r="T204" i="6"/>
  <c r="AH206" i="6"/>
  <c r="AG202" i="6"/>
  <c r="AI89" i="6"/>
  <c r="AH95" i="6"/>
  <c r="AH97" i="6"/>
  <c r="T29" i="6"/>
  <c r="P89" i="6"/>
  <c r="P316" i="6"/>
  <c r="AI90" i="6"/>
  <c r="AI20" i="6"/>
  <c r="AG93" i="6"/>
  <c r="AG88" i="6"/>
  <c r="AD20" i="6"/>
  <c r="AH22" i="6"/>
  <c r="Y20" i="6"/>
  <c r="AH21" i="6"/>
  <c r="AH25" i="6"/>
  <c r="AG20" i="6"/>
  <c r="P20" i="6"/>
  <c r="S20" i="6"/>
  <c r="T21" i="6"/>
  <c r="T25" i="6"/>
  <c r="K20" i="6"/>
  <c r="T116" i="6"/>
  <c r="T121" i="6"/>
  <c r="AH275" i="6"/>
  <c r="U331" i="6"/>
  <c r="AH300" i="6"/>
  <c r="AH295" i="6"/>
  <c r="T146" i="6"/>
  <c r="T100" i="6"/>
  <c r="T300" i="6"/>
  <c r="AH161" i="6"/>
  <c r="T105" i="6"/>
  <c r="AH121" i="6"/>
  <c r="AH131" i="6"/>
  <c r="AH151" i="6"/>
  <c r="AH166" i="6"/>
  <c r="AH176" i="6"/>
  <c r="AH230" i="6"/>
  <c r="AH240" i="6"/>
  <c r="AH250" i="6"/>
  <c r="AH260" i="6"/>
  <c r="AH270" i="6"/>
  <c r="AH285" i="6"/>
  <c r="T285" i="6"/>
  <c r="AH111" i="6"/>
  <c r="AH100" i="6"/>
  <c r="AH224" i="6"/>
  <c r="AH290" i="6"/>
  <c r="AH186" i="6"/>
  <c r="AH219" i="6"/>
  <c r="T290" i="6"/>
  <c r="T209" i="6"/>
  <c r="AH209" i="6"/>
  <c r="AH116" i="6"/>
  <c r="AH126" i="6"/>
  <c r="AH136" i="6"/>
  <c r="AH156" i="6"/>
  <c r="AH171" i="6"/>
  <c r="AH181" i="6"/>
  <c r="AH235" i="6"/>
  <c r="AH245" i="6"/>
  <c r="AH255" i="6"/>
  <c r="AH265" i="6"/>
  <c r="AH280" i="6"/>
  <c r="AH192" i="6"/>
  <c r="T186" i="6"/>
  <c r="AH305" i="6"/>
  <c r="AH105" i="6"/>
  <c r="T224" i="6"/>
  <c r="T214" i="6"/>
  <c r="U339" i="6"/>
  <c r="U88" i="6" s="1"/>
  <c r="AD335" i="6"/>
  <c r="K45" i="6"/>
  <c r="AI322" i="6"/>
  <c r="P322" i="6"/>
  <c r="U385" i="6"/>
  <c r="AI385" i="6"/>
  <c r="AI331" i="6"/>
  <c r="U322" i="6"/>
  <c r="AD326" i="6"/>
  <c r="K322" i="6"/>
  <c r="U335" i="6"/>
  <c r="T41" i="6"/>
  <c r="P385" i="6"/>
  <c r="AI68" i="6"/>
  <c r="AI335" i="6"/>
  <c r="AH41" i="6"/>
  <c r="Y322" i="6"/>
  <c r="AD322" i="6"/>
  <c r="U60" i="6"/>
  <c r="P326" i="6"/>
  <c r="U326" i="6"/>
  <c r="AI326" i="6"/>
  <c r="Y326" i="6"/>
  <c r="K326" i="6"/>
  <c r="T323" i="6"/>
  <c r="Y56" i="6"/>
  <c r="P45" i="6"/>
  <c r="AD71" i="6"/>
  <c r="P71" i="6"/>
  <c r="Q56" i="6"/>
  <c r="K60" i="6"/>
  <c r="U58" i="6"/>
  <c r="U18" i="6" s="1"/>
  <c r="U71" i="6"/>
  <c r="AI71" i="6"/>
  <c r="AH37" i="6"/>
  <c r="T37" i="6"/>
  <c r="T33" i="6"/>
  <c r="AH33" i="6"/>
  <c r="AH49" i="6"/>
  <c r="S56" i="6"/>
  <c r="AG56" i="6"/>
  <c r="AD58" i="6"/>
  <c r="AD18" i="6" s="1"/>
  <c r="AD60" i="6"/>
  <c r="L56" i="6"/>
  <c r="U64" i="6"/>
  <c r="P58" i="6"/>
  <c r="P18" i="6" s="1"/>
  <c r="P60" i="6"/>
  <c r="AE56" i="6"/>
  <c r="AI64" i="6"/>
  <c r="Z56" i="6"/>
  <c r="AH73" i="6"/>
  <c r="Y71" i="6"/>
  <c r="T73" i="6"/>
  <c r="K71" i="6"/>
  <c r="Y45" i="6"/>
  <c r="AG45" i="6"/>
  <c r="T49" i="6"/>
  <c r="S45" i="6"/>
  <c r="AH69" i="6"/>
  <c r="AH68" i="6" s="1"/>
  <c r="AH72" i="6"/>
  <c r="Y68" i="6"/>
  <c r="K68" i="6"/>
  <c r="T69" i="6"/>
  <c r="T68" i="6" s="1"/>
  <c r="AI58" i="6"/>
  <c r="AI18" i="6" s="1"/>
  <c r="T328" i="6"/>
  <c r="T332" i="6"/>
  <c r="T331" i="6" s="1"/>
  <c r="T72" i="6"/>
  <c r="T324" i="6"/>
  <c r="T320" i="6" s="1"/>
  <c r="T62" i="6"/>
  <c r="T386" i="6"/>
  <c r="T385" i="6" s="1"/>
  <c r="AH46" i="6"/>
  <c r="T46" i="6"/>
  <c r="K57" i="6"/>
  <c r="K17" i="6" s="1"/>
  <c r="P57" i="6"/>
  <c r="P17" i="6" s="1"/>
  <c r="P16" i="6" s="1"/>
  <c r="AI57" i="6"/>
  <c r="AI17" i="6" s="1"/>
  <c r="AH327" i="6"/>
  <c r="AH386" i="6"/>
  <c r="AH385" i="6" s="1"/>
  <c r="AD57" i="6"/>
  <c r="AD17" i="6" s="1"/>
  <c r="AD16" i="6" s="1"/>
  <c r="K58" i="6"/>
  <c r="K18" i="6" s="1"/>
  <c r="U57" i="6"/>
  <c r="U17" i="6" s="1"/>
  <c r="U16" i="6" s="1"/>
  <c r="AH62" i="6"/>
  <c r="AH336" i="6"/>
  <c r="AH335" i="6" s="1"/>
  <c r="AH323" i="6"/>
  <c r="AH324" i="6"/>
  <c r="AH320" i="6" s="1"/>
  <c r="AH328" i="6"/>
  <c r="AH319" i="6" s="1"/>
  <c r="AH332" i="6"/>
  <c r="AH331" i="6" s="1"/>
  <c r="T340" i="6"/>
  <c r="T61" i="6"/>
  <c r="T327" i="6"/>
  <c r="T336" i="6"/>
  <c r="T335" i="6" s="1"/>
  <c r="E369" i="6"/>
  <c r="E368" i="6"/>
  <c r="E365" i="6"/>
  <c r="E364" i="6"/>
  <c r="E361" i="6"/>
  <c r="E360" i="6"/>
  <c r="E357" i="6"/>
  <c r="E356" i="6"/>
  <c r="E337" i="6"/>
  <c r="E336" i="6"/>
  <c r="E333" i="6"/>
  <c r="E332" i="6"/>
  <c r="E329" i="6"/>
  <c r="G329" i="6" s="1"/>
  <c r="E328" i="6"/>
  <c r="E319" i="6" s="1"/>
  <c r="E327" i="6"/>
  <c r="G327" i="6" s="1"/>
  <c r="E324" i="6"/>
  <c r="E323" i="6"/>
  <c r="E252" i="6"/>
  <c r="E251" i="6"/>
  <c r="E232" i="6"/>
  <c r="E231" i="6"/>
  <c r="E221" i="6"/>
  <c r="E220" i="6"/>
  <c r="E211" i="6"/>
  <c r="E210" i="6"/>
  <c r="E308" i="6"/>
  <c r="E307" i="6"/>
  <c r="E306" i="6"/>
  <c r="E302" i="6"/>
  <c r="E301" i="6"/>
  <c r="E297" i="6"/>
  <c r="E296" i="6"/>
  <c r="E292" i="6"/>
  <c r="E291" i="6"/>
  <c r="E287" i="6"/>
  <c r="E286" i="6"/>
  <c r="E282" i="6"/>
  <c r="E281" i="6"/>
  <c r="E277" i="6"/>
  <c r="E276" i="6"/>
  <c r="E272" i="6"/>
  <c r="E271" i="6"/>
  <c r="E267" i="6"/>
  <c r="E266" i="6"/>
  <c r="E262" i="6"/>
  <c r="E261" i="6"/>
  <c r="E257" i="6"/>
  <c r="E256" i="6"/>
  <c r="E247" i="6"/>
  <c r="E246" i="6"/>
  <c r="E242" i="6"/>
  <c r="E241" i="6"/>
  <c r="E237" i="6"/>
  <c r="E236" i="6"/>
  <c r="E227" i="6"/>
  <c r="E226" i="6"/>
  <c r="E225" i="6"/>
  <c r="E216" i="6"/>
  <c r="E215" i="6"/>
  <c r="E194" i="6"/>
  <c r="E193" i="6"/>
  <c r="E189" i="6"/>
  <c r="E188" i="6"/>
  <c r="E187" i="6"/>
  <c r="E183" i="6"/>
  <c r="E182" i="6"/>
  <c r="E178" i="6"/>
  <c r="E177" i="6"/>
  <c r="E173" i="6"/>
  <c r="E172" i="6"/>
  <c r="E168" i="6"/>
  <c r="E167" i="6"/>
  <c r="E163" i="6"/>
  <c r="E162" i="6"/>
  <c r="E158" i="6"/>
  <c r="E157" i="6"/>
  <c r="E153" i="6"/>
  <c r="E152" i="6"/>
  <c r="E148" i="6"/>
  <c r="E147" i="6"/>
  <c r="E143" i="6"/>
  <c r="E142" i="6"/>
  <c r="E138" i="6"/>
  <c r="E137" i="6"/>
  <c r="E133" i="6"/>
  <c r="E132" i="6"/>
  <c r="E128" i="6"/>
  <c r="E127" i="6"/>
  <c r="E123" i="6"/>
  <c r="E122" i="6"/>
  <c r="E118" i="6"/>
  <c r="E117" i="6"/>
  <c r="E113" i="6"/>
  <c r="E112" i="6"/>
  <c r="E108" i="6"/>
  <c r="E107" i="6"/>
  <c r="E106" i="6"/>
  <c r="E102" i="6"/>
  <c r="E101" i="6"/>
  <c r="AI16" i="6" l="1"/>
  <c r="K88" i="6"/>
  <c r="P87" i="6"/>
  <c r="Y87" i="6"/>
  <c r="AD316" i="6"/>
  <c r="K16" i="6"/>
  <c r="K87" i="6"/>
  <c r="AH45" i="6"/>
  <c r="T45" i="6"/>
  <c r="T319" i="6"/>
  <c r="T89" i="6" s="1"/>
  <c r="L396" i="6"/>
  <c r="E318" i="6"/>
  <c r="AH318" i="6"/>
  <c r="AH316" i="6" s="1"/>
  <c r="AD87" i="6"/>
  <c r="E320" i="6"/>
  <c r="T339" i="6"/>
  <c r="T318" i="6"/>
  <c r="AG87" i="6"/>
  <c r="T202" i="6"/>
  <c r="U87" i="6"/>
  <c r="AH89" i="6"/>
  <c r="AI316" i="6"/>
  <c r="S87" i="6"/>
  <c r="T90" i="6"/>
  <c r="AH93" i="6"/>
  <c r="T93" i="6"/>
  <c r="AI87" i="6"/>
  <c r="U316" i="6"/>
  <c r="AH90" i="6"/>
  <c r="AH202" i="6"/>
  <c r="AH20" i="6"/>
  <c r="T20" i="6"/>
  <c r="E205" i="6"/>
  <c r="G328" i="6"/>
  <c r="G319" i="6" s="1"/>
  <c r="Q396" i="6"/>
  <c r="J396" i="6"/>
  <c r="Z396" i="6"/>
  <c r="E206" i="6"/>
  <c r="X396" i="6"/>
  <c r="AC396" i="6"/>
  <c r="O396" i="6"/>
  <c r="E204" i="6"/>
  <c r="E202" i="6" s="1"/>
  <c r="E111" i="6"/>
  <c r="E245" i="6"/>
  <c r="E260" i="6"/>
  <c r="E270" i="6"/>
  <c r="E300" i="6"/>
  <c r="E146" i="6"/>
  <c r="E290" i="6"/>
  <c r="E280" i="6"/>
  <c r="E235" i="6"/>
  <c r="E181" i="6"/>
  <c r="E171" i="6"/>
  <c r="E161" i="6"/>
  <c r="E151" i="6"/>
  <c r="E141" i="6"/>
  <c r="E131" i="6"/>
  <c r="E121" i="6"/>
  <c r="E116" i="6"/>
  <c r="E126" i="6"/>
  <c r="E136" i="6"/>
  <c r="E156" i="6"/>
  <c r="E166" i="6"/>
  <c r="E176" i="6"/>
  <c r="E240" i="6"/>
  <c r="E255" i="6"/>
  <c r="E265" i="6"/>
  <c r="E275" i="6"/>
  <c r="E285" i="6"/>
  <c r="E295" i="6"/>
  <c r="E105" i="6"/>
  <c r="E192" i="6"/>
  <c r="E224" i="6"/>
  <c r="E209" i="6"/>
  <c r="E230" i="6"/>
  <c r="E305" i="6"/>
  <c r="E186" i="6"/>
  <c r="E100" i="6"/>
  <c r="E214" i="6"/>
  <c r="E219" i="6"/>
  <c r="E250" i="6"/>
  <c r="E96" i="6"/>
  <c r="E97" i="6"/>
  <c r="E95" i="6"/>
  <c r="E335" i="6"/>
  <c r="E355" i="6"/>
  <c r="E363" i="6"/>
  <c r="T60" i="6"/>
  <c r="E331" i="6"/>
  <c r="E339" i="6"/>
  <c r="E316" i="6" s="1"/>
  <c r="E359" i="6"/>
  <c r="E367" i="6"/>
  <c r="AH322" i="6"/>
  <c r="T322" i="6"/>
  <c r="E326" i="6"/>
  <c r="E322" i="6"/>
  <c r="T326" i="6"/>
  <c r="AH326" i="6"/>
  <c r="AD56" i="6"/>
  <c r="AE396" i="6"/>
  <c r="AH58" i="6"/>
  <c r="AH18" i="6" s="1"/>
  <c r="U56" i="6"/>
  <c r="AH71" i="6"/>
  <c r="T71" i="6"/>
  <c r="AI56" i="6"/>
  <c r="T58" i="6"/>
  <c r="T18" i="6" s="1"/>
  <c r="K56" i="6"/>
  <c r="AH60" i="6"/>
  <c r="P56" i="6"/>
  <c r="AH57" i="6"/>
  <c r="AH17" i="6" s="1"/>
  <c r="T57" i="6"/>
  <c r="T17" i="6" s="1"/>
  <c r="F188" i="6"/>
  <c r="F102" i="6"/>
  <c r="F107" i="6"/>
  <c r="F112" i="6"/>
  <c r="F117" i="6"/>
  <c r="F122" i="6"/>
  <c r="F127" i="6"/>
  <c r="F132" i="6"/>
  <c r="F137" i="6"/>
  <c r="F142" i="6"/>
  <c r="F147" i="6"/>
  <c r="F152" i="6"/>
  <c r="F157" i="6"/>
  <c r="F162" i="6"/>
  <c r="F167" i="6"/>
  <c r="F172" i="6"/>
  <c r="F177" i="6"/>
  <c r="F182" i="6"/>
  <c r="F193" i="6"/>
  <c r="F225" i="6"/>
  <c r="F237" i="6"/>
  <c r="F247" i="6"/>
  <c r="F262" i="6"/>
  <c r="F272" i="6"/>
  <c r="F287" i="6"/>
  <c r="F297" i="6"/>
  <c r="F307" i="6"/>
  <c r="F220" i="6"/>
  <c r="F251" i="6"/>
  <c r="F361" i="6"/>
  <c r="F365" i="6"/>
  <c r="F187" i="6"/>
  <c r="F194" i="6"/>
  <c r="F216" i="6"/>
  <c r="F226" i="6"/>
  <c r="F236" i="6"/>
  <c r="F241" i="6"/>
  <c r="F246" i="6"/>
  <c r="F256" i="6"/>
  <c r="F261" i="6"/>
  <c r="F266" i="6"/>
  <c r="F271" i="6"/>
  <c r="F276" i="6"/>
  <c r="F281" i="6"/>
  <c r="F286" i="6"/>
  <c r="F296" i="6"/>
  <c r="F306" i="6"/>
  <c r="F308" i="6"/>
  <c r="F211" i="6"/>
  <c r="F221" i="6"/>
  <c r="F232" i="6"/>
  <c r="F252" i="6"/>
  <c r="F356" i="6"/>
  <c r="F360" i="6"/>
  <c r="F364" i="6"/>
  <c r="F368" i="6"/>
  <c r="F101" i="6"/>
  <c r="F106" i="6"/>
  <c r="F108" i="6"/>
  <c r="F113" i="6"/>
  <c r="F118" i="6"/>
  <c r="F123" i="6"/>
  <c r="F128" i="6"/>
  <c r="F133" i="6"/>
  <c r="F138" i="6"/>
  <c r="F143" i="6"/>
  <c r="F148" i="6"/>
  <c r="F153" i="6"/>
  <c r="F158" i="6"/>
  <c r="F163" i="6"/>
  <c r="F168" i="6"/>
  <c r="F173" i="6"/>
  <c r="F178" i="6"/>
  <c r="F183" i="6"/>
  <c r="F189" i="6"/>
  <c r="F96" i="6" s="1"/>
  <c r="F215" i="6"/>
  <c r="F227" i="6"/>
  <c r="F242" i="6"/>
  <c r="F257" i="6"/>
  <c r="F267" i="6"/>
  <c r="F277" i="6"/>
  <c r="F282" i="6"/>
  <c r="F210" i="6"/>
  <c r="F231" i="6"/>
  <c r="F357" i="6"/>
  <c r="F369" i="6"/>
  <c r="F295" i="6" l="1"/>
  <c r="T316" i="6"/>
  <c r="T16" i="6"/>
  <c r="AH16" i="6"/>
  <c r="F95" i="6"/>
  <c r="F205" i="6"/>
  <c r="F97" i="6"/>
  <c r="AH88" i="6"/>
  <c r="AH87" i="6" s="1"/>
  <c r="T88" i="6"/>
  <c r="T87" i="6" s="1"/>
  <c r="G89" i="6"/>
  <c r="F235" i="6"/>
  <c r="E89" i="6"/>
  <c r="AI396" i="6"/>
  <c r="S396" i="6"/>
  <c r="AG396" i="6"/>
  <c r="E88" i="6"/>
  <c r="E90" i="6"/>
  <c r="F230" i="6"/>
  <c r="F100" i="6"/>
  <c r="F285" i="6"/>
  <c r="F214" i="6"/>
  <c r="K396" i="6"/>
  <c r="E93" i="6"/>
  <c r="F141" i="6"/>
  <c r="F270" i="6"/>
  <c r="F245" i="6"/>
  <c r="F105" i="6"/>
  <c r="F305" i="6"/>
  <c r="F260" i="6"/>
  <c r="F209" i="6"/>
  <c r="F275" i="6"/>
  <c r="F265" i="6"/>
  <c r="F255" i="6"/>
  <c r="F240" i="6"/>
  <c r="F192" i="6"/>
  <c r="F166" i="6"/>
  <c r="F146" i="6"/>
  <c r="F126" i="6"/>
  <c r="F181" i="6"/>
  <c r="F161" i="6"/>
  <c r="F121" i="6"/>
  <c r="F280" i="6"/>
  <c r="F186" i="6"/>
  <c r="F250" i="6"/>
  <c r="F176" i="6"/>
  <c r="F156" i="6"/>
  <c r="F136" i="6"/>
  <c r="F116" i="6"/>
  <c r="F219" i="6"/>
  <c r="F224" i="6"/>
  <c r="F171" i="6"/>
  <c r="F151" i="6"/>
  <c r="F131" i="6"/>
  <c r="F111" i="6"/>
  <c r="Y396" i="6"/>
  <c r="F359" i="6"/>
  <c r="F363" i="6"/>
  <c r="F355" i="6"/>
  <c r="F367" i="6"/>
  <c r="G326" i="6"/>
  <c r="P396" i="6"/>
  <c r="T56" i="6"/>
  <c r="U396" i="6"/>
  <c r="AH56" i="6"/>
  <c r="F93" i="6" l="1"/>
  <c r="T396" i="6"/>
  <c r="AD396" i="6"/>
  <c r="E87" i="6"/>
  <c r="AH396" i="6"/>
  <c r="E377" i="6" l="1"/>
  <c r="E376" i="6"/>
  <c r="E375" i="6" l="1"/>
  <c r="F376" i="6"/>
  <c r="F377" i="6"/>
  <c r="F375" i="6" l="1"/>
  <c r="E390" i="6"/>
  <c r="E389" i="6" s="1"/>
  <c r="F390" i="6" l="1"/>
  <c r="F389" i="6" s="1"/>
  <c r="E387" i="6" l="1"/>
  <c r="G387" i="6" s="1"/>
  <c r="E386" i="6"/>
  <c r="G386" i="6" l="1"/>
  <c r="G385" i="6" s="1"/>
  <c r="E385" i="6"/>
  <c r="F387" i="6"/>
  <c r="F386" i="6" l="1"/>
  <c r="F385" i="6" s="1"/>
  <c r="G337" i="6"/>
  <c r="G336" i="6"/>
  <c r="G333" i="6"/>
  <c r="G332" i="6"/>
  <c r="G324" i="6"/>
  <c r="G323" i="6"/>
  <c r="G318" i="6" s="1"/>
  <c r="G320" i="6" l="1"/>
  <c r="G90" i="6" s="1"/>
  <c r="G339" i="6"/>
  <c r="G331" i="6"/>
  <c r="G335" i="6"/>
  <c r="G322" i="6"/>
  <c r="F324" i="6"/>
  <c r="F333" i="6"/>
  <c r="F328" i="6"/>
  <c r="F319" i="6" s="1"/>
  <c r="F336" i="6"/>
  <c r="F291" i="6"/>
  <c r="F292" i="6"/>
  <c r="F206" i="6" s="1"/>
  <c r="F301" i="6"/>
  <c r="F302" i="6"/>
  <c r="F323" i="6"/>
  <c r="F332" i="6"/>
  <c r="F327" i="6"/>
  <c r="F329" i="6"/>
  <c r="F337" i="6"/>
  <c r="F318" i="6" l="1"/>
  <c r="F320" i="6"/>
  <c r="F90" i="6" s="1"/>
  <c r="G88" i="6"/>
  <c r="G87" i="6" s="1"/>
  <c r="G316" i="6"/>
  <c r="F89" i="6"/>
  <c r="F204" i="6"/>
  <c r="F88" i="6" s="1"/>
  <c r="F300" i="6"/>
  <c r="F290" i="6"/>
  <c r="F331" i="6"/>
  <c r="F322" i="6"/>
  <c r="F335" i="6"/>
  <c r="F339" i="6"/>
  <c r="F316" i="6" s="1"/>
  <c r="F326" i="6"/>
  <c r="F202" i="6" l="1"/>
  <c r="F87" i="6"/>
  <c r="E73" i="6"/>
  <c r="E72" i="6"/>
  <c r="E70" i="6"/>
  <c r="G70" i="6" s="1"/>
  <c r="E69" i="6"/>
  <c r="E66" i="6"/>
  <c r="E65" i="6"/>
  <c r="E61" i="6"/>
  <c r="E60" i="6" l="1"/>
  <c r="E64" i="6"/>
  <c r="G73" i="6"/>
  <c r="E71" i="6"/>
  <c r="G69" i="6"/>
  <c r="E68" i="6"/>
  <c r="G72" i="6"/>
  <c r="G61" i="6"/>
  <c r="G62" i="6"/>
  <c r="E58" i="6"/>
  <c r="E57" i="6"/>
  <c r="G68" i="6" l="1"/>
  <c r="E56" i="6"/>
  <c r="G71" i="6"/>
  <c r="G60" i="6"/>
  <c r="F70" i="6"/>
  <c r="F73" i="6"/>
  <c r="F62" i="6"/>
  <c r="F72" i="6"/>
  <c r="F69" i="6"/>
  <c r="F61" i="6"/>
  <c r="F60" i="6" l="1"/>
  <c r="F71" i="6"/>
  <c r="F68" i="6"/>
  <c r="F57" i="6"/>
  <c r="F58" i="6"/>
  <c r="E26" i="6"/>
  <c r="F56" i="6" l="1"/>
  <c r="F54" i="6"/>
  <c r="F26" i="6"/>
  <c r="E27" i="6"/>
  <c r="E31" i="6"/>
  <c r="E34" i="6"/>
  <c r="E39" i="6"/>
  <c r="E42" i="6"/>
  <c r="E43" i="6"/>
  <c r="E51" i="6"/>
  <c r="E47" i="6" s="1"/>
  <c r="E30" i="6"/>
  <c r="E35" i="6"/>
  <c r="E38" i="6"/>
  <c r="E50" i="6"/>
  <c r="E46" i="6" s="1"/>
  <c r="E55" i="6"/>
  <c r="E29" i="6" l="1"/>
  <c r="E33" i="6"/>
  <c r="E37" i="6"/>
  <c r="E41" i="6"/>
  <c r="E49" i="6"/>
  <c r="E25" i="6"/>
  <c r="F27" i="6"/>
  <c r="F50" i="6"/>
  <c r="F51" i="6"/>
  <c r="F42" i="6"/>
  <c r="F55" i="6"/>
  <c r="F53" i="6" s="1"/>
  <c r="E53" i="6"/>
  <c r="F38" i="6"/>
  <c r="F35" i="6"/>
  <c r="F43" i="6"/>
  <c r="F39" i="6"/>
  <c r="F34" i="6"/>
  <c r="E22" i="6"/>
  <c r="E18" i="6" s="1"/>
  <c r="F30" i="6"/>
  <c r="E21" i="6"/>
  <c r="E17" i="6" s="1"/>
  <c r="F31" i="6"/>
  <c r="F47" i="6" l="1"/>
  <c r="E16" i="6"/>
  <c r="F29" i="6"/>
  <c r="F21" i="6"/>
  <c r="F22" i="6"/>
  <c r="F25" i="6"/>
  <c r="E20" i="6"/>
  <c r="F41" i="6"/>
  <c r="F49" i="6"/>
  <c r="D47" i="6"/>
  <c r="E45" i="6"/>
  <c r="F37" i="6"/>
  <c r="F33" i="6"/>
  <c r="F46" i="6"/>
  <c r="F18" i="6"/>
  <c r="D46" i="6"/>
  <c r="F17" i="6" l="1"/>
  <c r="F16" i="6" s="1"/>
  <c r="F20" i="6"/>
  <c r="F45" i="6"/>
  <c r="F396" i="6" l="1"/>
  <c r="E396" i="6"/>
  <c r="G66" i="6"/>
  <c r="G65" i="6"/>
  <c r="G58" i="6" l="1"/>
  <c r="G18" i="6" s="1"/>
  <c r="G64" i="6"/>
  <c r="G57" i="6"/>
  <c r="G17" i="6" s="1"/>
  <c r="G16" i="6" s="1"/>
  <c r="G56" i="6" l="1"/>
  <c r="G396" i="6" l="1"/>
</calcChain>
</file>

<file path=xl/sharedStrings.xml><?xml version="1.0" encoding="utf-8"?>
<sst xmlns="http://schemas.openxmlformats.org/spreadsheetml/2006/main" count="504" uniqueCount="192">
  <si>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</si>
  <si>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</si>
  <si>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</si>
  <si>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</si>
  <si>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</si>
  <si>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</si>
  <si>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</si>
  <si>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</si>
  <si>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</si>
  <si>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ДО ЦЭВД г.Благовещенска</t>
  </si>
  <si>
    <t>МАОУ "Лицей № 6 г. Благовещенска" (УДО)</t>
  </si>
  <si>
    <t>в том числе:</t>
  </si>
  <si>
    <t>МБУДО "Школа искусств с.Белогорье"</t>
  </si>
  <si>
    <t>МБУК "Муниципальная информационная библиотечная система"</t>
  </si>
  <si>
    <t>Культура всего</t>
  </si>
  <si>
    <t xml:space="preserve">                         Водоснабжение </t>
  </si>
  <si>
    <t xml:space="preserve">                         Водоотведение</t>
  </si>
  <si>
    <t>Образовательные учреждения всего:</t>
  </si>
  <si>
    <t>МАУК "Общественно-культурный центр"</t>
  </si>
  <si>
    <t>Ленина,100; Кузнечная,210; Чайковского,191; парк Дружбы</t>
  </si>
  <si>
    <t xml:space="preserve"> Институтская,3 (Харбин)</t>
  </si>
  <si>
    <t xml:space="preserve">Чайковского, 305 Лагерь "Гагарина" </t>
  </si>
  <si>
    <t>Калинина, 82/2</t>
  </si>
  <si>
    <t>МАОУ "Прогимназия г.Благовещенска"</t>
  </si>
  <si>
    <t>Образование всего</t>
  </si>
  <si>
    <t xml:space="preserve">                       Водоснабжение </t>
  </si>
  <si>
    <t>Горячее водоснабжение</t>
  </si>
  <si>
    <t xml:space="preserve">                       Водоотведение </t>
  </si>
  <si>
    <t>Дошкольное образование</t>
  </si>
  <si>
    <t>МАДОУ "ДС №3 г.Благовещенск"</t>
  </si>
  <si>
    <t xml:space="preserve"> Холодное водоснабжение </t>
  </si>
  <si>
    <t xml:space="preserve">              Горячее водоснабжение </t>
  </si>
  <si>
    <t>МАДОУ "ДС №5 г.Благовещенск"</t>
  </si>
  <si>
    <t>МАДОУ "ДС №14 г.Благовещенск"</t>
  </si>
  <si>
    <t>МАДОУ "ДС №15 г.Благовещенск"</t>
  </si>
  <si>
    <t>МАДОУ "ДС №19 г.Благовещенск"</t>
  </si>
  <si>
    <t>МАДОУ "ДС №28 г.Благовещенск"</t>
  </si>
  <si>
    <t>МАДОУ "ДС №32 г.Благовещенск"</t>
  </si>
  <si>
    <t>МАДОУ "ДС №35 г.Благовещенск"</t>
  </si>
  <si>
    <t>МАДОУ "ДС №40 г.Благовещенск"</t>
  </si>
  <si>
    <t>МАДОУ "ДС №47 г.Благовещенск"</t>
  </si>
  <si>
    <t>МАДОУ "ДС №49 г.Благовещенск"</t>
  </si>
  <si>
    <t>МАДОУ "ДС №50 г.Благовещенск"</t>
  </si>
  <si>
    <t>МАДОУ "ДС №55 г.Благовещенск"</t>
  </si>
  <si>
    <t>МАДОУ "ДС №60 г.Благовещенск"</t>
  </si>
  <si>
    <t>МАДОУ "ДС №67 г.Благовещенск"</t>
  </si>
  <si>
    <t xml:space="preserve">Водоснабжение </t>
  </si>
  <si>
    <t xml:space="preserve">Водоотведение </t>
  </si>
  <si>
    <t>Общее образование</t>
  </si>
  <si>
    <t>МАОУ "Школа №5 г.Благовещенска"</t>
  </si>
  <si>
    <t>МОАУ "Лицей №11 г.Благовещенска"</t>
  </si>
  <si>
    <t>МАОУ "Школа №17 г.Благовещенска"</t>
  </si>
  <si>
    <t>МАОУ "Школа №22 г.Благовещенска"</t>
  </si>
  <si>
    <t>МАОУ "Школа №26 г.Благовещенска"</t>
  </si>
  <si>
    <t>МАОУ "Школа №28 г.Благовещенска"</t>
  </si>
  <si>
    <t>МАОУ "Школа №13 г.Благовещенска"</t>
  </si>
  <si>
    <t>Учреждения дополнительного образования</t>
  </si>
  <si>
    <t>МАОУ "Школа № 16 г.Благовещенска" (УДО)</t>
  </si>
  <si>
    <t>МАОУ "Школа № 26 г.Благовещенска" (УДО)</t>
  </si>
  <si>
    <t>МУ "Городское управление капитального строительства"</t>
  </si>
  <si>
    <t>МКУ "Эксплуатационно-хозяйственная служба"</t>
  </si>
  <si>
    <t>МУ СОК "Юность"</t>
  </si>
  <si>
    <t>МУ "Информационное агентство Город"</t>
  </si>
  <si>
    <t>Водоснабжение</t>
  </si>
  <si>
    <t>Водоотведение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</si>
  <si>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</si>
  <si>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</si>
  <si>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</si>
  <si>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</si>
  <si>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</si>
  <si>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</si>
  <si>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</si>
  <si>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</si>
  <si>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</si>
  <si>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</si>
  <si>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МБУК"Городской Дом культуры"</t>
  </si>
  <si>
    <t>МКУ "Управление по делам ГОЧС"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</si>
  <si>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</si>
  <si>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</si>
  <si>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</si>
  <si>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</si>
  <si>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</si>
  <si>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</si>
  <si>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</si>
  <si>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</si>
  <si>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</si>
  <si>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</si>
  <si>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</si>
  <si>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</si>
  <si>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</si>
  <si>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</si>
  <si>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</si>
  <si>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</si>
  <si>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</si>
  <si>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</si>
  <si>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</si>
  <si>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</si>
  <si>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</si>
  <si>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</si>
  <si>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</si>
  <si>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</si>
  <si>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</si>
  <si>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</si>
  <si>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</si>
  <si>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</si>
  <si>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</si>
  <si>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</si>
  <si>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</si>
  <si>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</si>
  <si>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</si>
  <si>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</si>
  <si>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</si>
  <si>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</si>
  <si>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</si>
  <si>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</si>
  <si>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</si>
  <si>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</si>
  <si>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</si>
  <si>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</si>
  <si>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</si>
  <si>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</si>
  <si>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</si>
  <si>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</si>
  <si>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</si>
  <si>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</si>
  <si>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</si>
  <si>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</si>
  <si>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</si>
  <si>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</si>
  <si>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</si>
  <si>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</si>
  <si>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</si>
  <si>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</si>
  <si>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</si>
  <si>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</si>
  <si>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</si>
  <si>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</si>
  <si>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</si>
  <si>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к постановлению администрации</t>
  </si>
  <si>
    <t>города Благовещенска</t>
  </si>
  <si>
    <t>1.4.1.</t>
  </si>
  <si>
    <t>1.4.2.</t>
  </si>
  <si>
    <t>1.4.3.</t>
  </si>
  <si>
    <t>1.4.4.</t>
  </si>
  <si>
    <t>Приложение № 3</t>
  </si>
  <si>
    <t>Годовые объемы потребления воды муниципальными учреждениями, финансируемыми из городского бюджета,</t>
  </si>
  <si>
    <t>1.5.</t>
  </si>
  <si>
    <t>в том числе: МБУК"Городской Дом культуры"(ООО "АКС")</t>
  </si>
  <si>
    <t>МАОУ "Школа № 12 г.Благовещенска (УДО)</t>
  </si>
  <si>
    <t>План на 2023 год</t>
  </si>
  <si>
    <t>тыс.куб.м</t>
  </si>
  <si>
    <t>в том числе: МБУК"Городской Дом культуры"(АО "Амурплодсемпром")</t>
  </si>
  <si>
    <t>МАОУ "Школа №23 г.Благовещенска" (ДС №22, 69)</t>
  </si>
  <si>
    <t>МАОУ "Школа №24 г.Благовещенска" (ДС №45)</t>
  </si>
  <si>
    <t>МАОУ "Школа №2 г.Благовещенска"</t>
  </si>
  <si>
    <t>МАОУ "Школа №10 г.Благовещенска"</t>
  </si>
  <si>
    <t>МАОУ "Школа №12 г.Благовещенска"</t>
  </si>
  <si>
    <t>МАОУ "Школа №14 г.Благовещенска"</t>
  </si>
  <si>
    <t>МАОУ "Школа №15 г.Благовещенска"</t>
  </si>
  <si>
    <t>МАОУ "Школа №23 г.Благовещенска"</t>
  </si>
  <si>
    <t>МАОУ "Школа №24 г.Благовещенска"</t>
  </si>
  <si>
    <t>МАОУ "Школа №27 г.Благовещенска"</t>
  </si>
  <si>
    <t xml:space="preserve">МАДОУ "ЦРР-ДС №4 г.Благовещенска" </t>
  </si>
  <si>
    <t>МАДОУ "ЦРР-ДС  № 68 г. Благовещенска"</t>
  </si>
  <si>
    <t>Негативное воздействие на водоотведение</t>
  </si>
  <si>
    <t>План на 1 полугодие 2024 года</t>
  </si>
  <si>
    <t>План на 2 полугодие 2024 года</t>
  </si>
  <si>
    <t>План на 2024 год</t>
  </si>
  <si>
    <t>МАУ "Спортивная школа "Центр боевых искусств"</t>
  </si>
  <si>
    <t>Сброс загрязняющих веществ сверх установленных нормативов</t>
  </si>
  <si>
    <t>План на 1 полугодие 2025 года</t>
  </si>
  <si>
    <t>План на 2 полугодие 2025 года</t>
  </si>
  <si>
    <t>План на 2025 год</t>
  </si>
  <si>
    <t>на 2023 год и плановый период 2024 и 2025 годов</t>
  </si>
  <si>
    <t>2.2.21.</t>
  </si>
  <si>
    <t xml:space="preserve">МАОУ "Школа на 1500 мест в 406 квартале г.Благовещенска" </t>
  </si>
  <si>
    <t>МБУ ЦРМ и ОИ "Выбор"</t>
  </si>
  <si>
    <t>МБУДО "Центральная детская школа искусств им. М.Ф.Кнауф-Каминской""</t>
  </si>
  <si>
    <t>возмещение МАОУ ДО ЦЭВД  по договору № 337.2022 от 13.01.2023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</si>
  <si>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</si>
  <si>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</si>
  <si>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</si>
  <si>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</si>
  <si>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</si>
  <si>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</si>
  <si>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возмещение МАОУ ДО ЦЭВД  (управление образования) по договору № 337.2022 от 13.01.2023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</si>
  <si>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</si>
  <si>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</si>
  <si>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</si>
  <si>
    <t>МБУДО "Детская художественная школа им. П.С. Естафьева"</t>
  </si>
  <si>
    <t>МБУДО "Детская музыкальная школа им. Г.М.Сапаловой"</t>
  </si>
  <si>
    <t>от 25.09.2023 № 4982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</si>
</sst>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6">
    <xf numFmtId="0" fontId="0" fillId="0" borderId="0" xfId="0"/>
    <xf numFmtId="9" fontId="2" fillId="0" borderId="2" xfId="1" applyFont="1" applyFill="1" applyBorder="1" applyAlignment="1">
      <alignment wrapText="1"/>
    </xf>
    <xf numFmtId="9" fontId="2" fillId="0" borderId="2" xfId="1" applyFont="1" applyFill="1" applyBorder="1" applyAlignment="1">
      <alignment horizontal="right" wrapText="1"/>
    </xf>
    <xf numFmtId="9" fontId="4" fillId="0" borderId="2" xfId="1" applyFont="1" applyFill="1" applyBorder="1" applyAlignment="1">
      <alignment horizontal="right" wrapText="1"/>
    </xf>
    <xf numFmtId="9" fontId="4" fillId="0" borderId="2" xfId="1" applyFont="1" applyFill="1" applyBorder="1" applyAlignment="1">
      <alignment wrapText="1"/>
    </xf>
    <xf numFmtId="9" fontId="2" fillId="0" borderId="2" xfId="1" applyFont="1" applyFill="1" applyBorder="1"/>
    <xf numFmtId="9" fontId="6" fillId="0" borderId="2" xfId="1" applyFont="1" applyFill="1" applyBorder="1" applyAlignment="1">
      <alignment wrapText="1"/>
    </xf>
    <xf numFmtId="9" fontId="2" fillId="0" borderId="2" xfId="1" applyFont="1" applyFill="1" applyBorder="1" applyAlignment="1">
      <alignment horizontal="left" wrapText="1"/>
    </xf>
    <xf numFmtId="4" fontId="2" fillId="0" borderId="2" xfId="0" applyNumberFormat="1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9" fontId="2" fillId="0" borderId="2" xfId="1" applyFont="1" applyFill="1" applyBorder="1" applyAlignment="1">
      <alignment vertical="top" wrapText="1"/>
    </xf>
    <xf numFmtId="0" fontId="8" fillId="0" borderId="0" xfId="0" applyFont="1" applyFill="1"/>
    <xf numFmtId="0" fontId="2" fillId="0" borderId="2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/>
    <xf numFmtId="164" fontId="4" fillId="0" borderId="2" xfId="0" applyNumberFormat="1" applyFont="1" applyFill="1" applyBorder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2" fillId="0" borderId="2" xfId="0" applyFont="1" applyFill="1" applyBorder="1" applyAlignment="1">
      <alignment horizontal="right" wrapText="1"/>
    </xf>
    <xf numFmtId="2" fontId="2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1" applyFont="1" applyFill="1" applyBorder="1" applyAlignment="1">
      <alignment horizontal="right"/>
    </xf>
    <xf numFmtId="9" fontId="2" fillId="0" borderId="2" xfId="1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4" fontId="4" fillId="0" borderId="2" xfId="1" applyNumberFormat="1" applyFont="1" applyFill="1" applyBorder="1" applyAlignment="1">
      <alignment horizontal="right"/>
    </xf>
    <xf numFmtId="9" fontId="6" fillId="0" borderId="2" xfId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8"/>
  <sheetViews>
    <sheetView tabSelected="1" zoomScale="80" zoomScaleNormal="80" workbookViewId="0">
      <selection activeCell="B5" sqref="B5"/>
    </sheetView>
  </sheetViews>
  <sheetFormatPr defaultColWidth="9.140625" defaultRowHeight="15.75" x14ac:dyDescent="0.25"/>
  <cols>
    <col min="1" max="1" width="11.28515625" style="26" bestFit="1" customWidth="1"/>
    <col min="2" max="2" width="33.42578125" style="12" customWidth="1"/>
    <col min="3" max="3" width="11.28515625" style="12" customWidth="1"/>
    <col min="4" max="4" width="11.85546875" style="12" customWidth="1"/>
    <col min="5" max="5" width="10.85546875" style="12" customWidth="1"/>
    <col min="6" max="6" width="11.5703125" style="12" customWidth="1"/>
    <col min="7" max="7" width="10.140625" style="12" customWidth="1"/>
    <col min="8" max="9" width="10" style="12" hidden="1" customWidth="1"/>
    <col min="10" max="10" width="10.5703125" style="12" hidden="1" customWidth="1"/>
    <col min="11" max="11" width="11.28515625" style="12" hidden="1" customWidth="1"/>
    <col min="12" max="12" width="10.140625" style="12" hidden="1" customWidth="1"/>
    <col min="13" max="13" width="8.85546875" style="12" hidden="1" customWidth="1"/>
    <col min="14" max="14" width="8.7109375" style="12" hidden="1" customWidth="1"/>
    <col min="15" max="15" width="10.5703125" style="12" hidden="1" customWidth="1"/>
    <col min="16" max="16" width="11.140625" style="12" hidden="1" customWidth="1"/>
    <col min="17" max="17" width="10.5703125" style="12" hidden="1" customWidth="1"/>
    <col min="18" max="18" width="9.5703125" style="12" customWidth="1"/>
    <col min="19" max="19" width="11.42578125" style="12" customWidth="1"/>
    <col min="20" max="20" width="11.140625" style="12" customWidth="1"/>
    <col min="21" max="21" width="12.5703125" style="12" customWidth="1"/>
    <col min="22" max="22" width="8.7109375" style="12" hidden="1" customWidth="1"/>
    <col min="23" max="23" width="8.28515625" style="12" hidden="1" customWidth="1"/>
    <col min="24" max="24" width="10.42578125" style="12" hidden="1" customWidth="1"/>
    <col min="25" max="25" width="10.5703125" style="12" hidden="1" customWidth="1"/>
    <col min="26" max="26" width="8.42578125" style="12" hidden="1" customWidth="1"/>
    <col min="27" max="27" width="9.7109375" style="12" hidden="1" customWidth="1"/>
    <col min="28" max="28" width="8.7109375" style="12" hidden="1" customWidth="1"/>
    <col min="29" max="29" width="10.7109375" style="12" hidden="1" customWidth="1"/>
    <col min="30" max="30" width="10.85546875" style="12" hidden="1" customWidth="1"/>
    <col min="31" max="31" width="9.140625" style="12" hidden="1" customWidth="1"/>
    <col min="32" max="32" width="9.140625" style="12" customWidth="1"/>
    <col min="33" max="34" width="11.42578125" style="12" customWidth="1"/>
    <col min="35" max="35" width="10.28515625" style="12" customWidth="1"/>
    <col min="36" max="16384" width="9.140625" style="12"/>
  </cols>
  <sheetData>
    <row r="1" spans="1:35" x14ac:dyDescent="0.25">
      <c r="A1" s="11"/>
      <c r="AI1" s="13" t="s">
        <v>144</v>
      </c>
    </row>
    <row r="2" spans="1:35" x14ac:dyDescent="0.25">
      <c r="A2" s="11"/>
      <c r="AI2" s="13" t="s">
        <v>138</v>
      </c>
    </row>
    <row r="3" spans="1:35" x14ac:dyDescent="0.25">
      <c r="A3" s="11"/>
      <c r="AI3" s="13" t="s">
        <v>139</v>
      </c>
    </row>
    <row r="4" spans="1:35" x14ac:dyDescent="0.25">
      <c r="A4" s="11"/>
      <c r="AI4" s="13" t="s">
        <v>191</v>
      </c>
    </row>
    <row r="5" spans="1:35" x14ac:dyDescent="0.25">
      <c r="A5" s="11"/>
    </row>
    <row r="6" spans="1:35" x14ac:dyDescent="0.25">
      <c r="A6" s="11"/>
    </row>
    <row r="7" spans="1:35" x14ac:dyDescent="0.25">
      <c r="A7" s="11"/>
    </row>
    <row r="8" spans="1:35" s="9" customFormat="1" ht="18.75" hidden="1" x14ac:dyDescent="0.3">
      <c r="A8" s="44" t="s">
        <v>145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</row>
    <row r="9" spans="1:35" s="9" customFormat="1" ht="18.75" hidden="1" x14ac:dyDescent="0.3">
      <c r="A9" s="45" t="s">
        <v>173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</row>
    <row r="10" spans="1:35" hidden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</row>
    <row r="11" spans="1:35" hidden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5" s="21" customFormat="1" ht="15.6" hidden="1" customHeight="1" x14ac:dyDescent="0.25">
      <c r="A12" s="46" t="s">
        <v>77</v>
      </c>
      <c r="B12" s="47" t="s">
        <v>0</v>
      </c>
      <c r="C12" s="50" t="s">
        <v>149</v>
      </c>
      <c r="D12" s="51"/>
      <c r="E12" s="51"/>
      <c r="F12" s="51"/>
      <c r="G12" s="52"/>
      <c r="H12" s="43" t="s">
        <v>165</v>
      </c>
      <c r="I12" s="43"/>
      <c r="J12" s="43"/>
      <c r="K12" s="43"/>
      <c r="L12" s="43"/>
      <c r="M12" s="43" t="s">
        <v>166</v>
      </c>
      <c r="N12" s="43"/>
      <c r="O12" s="43"/>
      <c r="P12" s="43"/>
      <c r="Q12" s="43"/>
      <c r="R12" s="43" t="s">
        <v>167</v>
      </c>
      <c r="S12" s="43"/>
      <c r="T12" s="43"/>
      <c r="U12" s="43"/>
      <c r="V12" s="43" t="s">
        <v>170</v>
      </c>
      <c r="W12" s="43"/>
      <c r="X12" s="43"/>
      <c r="Y12" s="43"/>
      <c r="Z12" s="43"/>
      <c r="AA12" s="43" t="s">
        <v>171</v>
      </c>
      <c r="AB12" s="43"/>
      <c r="AC12" s="43"/>
      <c r="AD12" s="43"/>
      <c r="AE12" s="43"/>
      <c r="AF12" s="43" t="s">
        <v>172</v>
      </c>
      <c r="AG12" s="43"/>
      <c r="AH12" s="43"/>
      <c r="AI12" s="43"/>
    </row>
    <row r="13" spans="1:35" s="21" customFormat="1" ht="28.5" hidden="1" customHeight="1" x14ac:dyDescent="0.25">
      <c r="A13" s="46"/>
      <c r="B13" s="48"/>
      <c r="C13" s="53"/>
      <c r="D13" s="54"/>
      <c r="E13" s="54"/>
      <c r="F13" s="54"/>
      <c r="G13" s="55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</row>
    <row r="14" spans="1:35" s="21" customFormat="1" ht="125.25" hidden="1" customHeight="1" x14ac:dyDescent="0.25">
      <c r="A14" s="46"/>
      <c r="B14" s="49"/>
      <c r="C14" s="30" t="s">
        <v>150</v>
      </c>
      <c r="D14" s="30" t="s">
        <v>2</v>
      </c>
      <c r="E14" s="30" t="s">
        <v>1</v>
      </c>
      <c r="F14" s="30" t="s">
        <v>3</v>
      </c>
      <c r="G14" s="30" t="s">
        <v>4</v>
      </c>
      <c r="H14" s="30" t="s">
        <v>150</v>
      </c>
      <c r="I14" s="30" t="s">
        <v>2</v>
      </c>
      <c r="J14" s="30" t="s">
        <v>1</v>
      </c>
      <c r="K14" s="30" t="s">
        <v>3</v>
      </c>
      <c r="L14" s="30" t="s">
        <v>4</v>
      </c>
      <c r="M14" s="30" t="s">
        <v>150</v>
      </c>
      <c r="N14" s="30" t="s">
        <v>5</v>
      </c>
      <c r="O14" s="30" t="s">
        <v>1</v>
      </c>
      <c r="P14" s="30" t="s">
        <v>3</v>
      </c>
      <c r="Q14" s="30" t="s">
        <v>4</v>
      </c>
      <c r="R14" s="30" t="s">
        <v>150</v>
      </c>
      <c r="S14" s="30" t="s">
        <v>1</v>
      </c>
      <c r="T14" s="30" t="s">
        <v>3</v>
      </c>
      <c r="U14" s="30" t="s">
        <v>4</v>
      </c>
      <c r="V14" s="30" t="s">
        <v>150</v>
      </c>
      <c r="W14" s="30" t="s">
        <v>2</v>
      </c>
      <c r="X14" s="30" t="s">
        <v>1</v>
      </c>
      <c r="Y14" s="30" t="s">
        <v>3</v>
      </c>
      <c r="Z14" s="30" t="s">
        <v>4</v>
      </c>
      <c r="AA14" s="30" t="s">
        <v>150</v>
      </c>
      <c r="AB14" s="30" t="s">
        <v>5</v>
      </c>
      <c r="AC14" s="30" t="s">
        <v>1</v>
      </c>
      <c r="AD14" s="30" t="s">
        <v>3</v>
      </c>
      <c r="AE14" s="30" t="s">
        <v>4</v>
      </c>
      <c r="AF14" s="30" t="s">
        <v>150</v>
      </c>
      <c r="AG14" s="30" t="s">
        <v>1</v>
      </c>
      <c r="AH14" s="30" t="s">
        <v>3</v>
      </c>
      <c r="AI14" s="30" t="s">
        <v>4</v>
      </c>
    </row>
    <row r="15" spans="1:35" hidden="1" x14ac:dyDescent="0.25">
      <c r="A15" s="41">
        <v>1</v>
      </c>
      <c r="B15" s="42">
        <v>2</v>
      </c>
      <c r="C15" s="30">
        <v>3</v>
      </c>
      <c r="D15" s="30">
        <v>4</v>
      </c>
      <c r="E15" s="30">
        <v>5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>
        <v>13</v>
      </c>
      <c r="S15" s="30">
        <v>14</v>
      </c>
      <c r="T15" s="30">
        <v>15</v>
      </c>
      <c r="U15" s="30">
        <v>16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>
        <v>17</v>
      </c>
      <c r="AG15" s="30">
        <v>18</v>
      </c>
      <c r="AH15" s="30">
        <v>19</v>
      </c>
      <c r="AI15" s="18">
        <v>20</v>
      </c>
    </row>
    <row r="16" spans="1:35" s="16" customFormat="1" hidden="1" x14ac:dyDescent="0.25">
      <c r="A16" s="22" t="s">
        <v>66</v>
      </c>
      <c r="B16" s="1" t="s">
        <v>14</v>
      </c>
      <c r="C16" s="8">
        <f>C17+C18+C19</f>
        <v>45.62</v>
      </c>
      <c r="D16" s="8"/>
      <c r="E16" s="8">
        <f t="shared" ref="E16:H16" si="0">E17+E18+E19</f>
        <v>1369.7756999999999</v>
      </c>
      <c r="F16" s="8">
        <f t="shared" si="0"/>
        <v>1146.67969735</v>
      </c>
      <c r="G16" s="8">
        <f t="shared" si="0"/>
        <v>223.09600265000003</v>
      </c>
      <c r="H16" s="8">
        <f t="shared" si="0"/>
        <v>20.64</v>
      </c>
      <c r="I16" s="8"/>
      <c r="J16" s="8">
        <f t="shared" ref="J16:M16" si="1">J17+J18+J19</f>
        <v>610.91330000000005</v>
      </c>
      <c r="K16" s="8">
        <f t="shared" si="1"/>
        <v>526.07221365000009</v>
      </c>
      <c r="L16" s="8">
        <f t="shared" si="1"/>
        <v>84.841086350000012</v>
      </c>
      <c r="M16" s="8">
        <f t="shared" si="1"/>
        <v>25.009999999999998</v>
      </c>
      <c r="N16" s="8"/>
      <c r="O16" s="8">
        <f t="shared" ref="O16:V16" si="2">O17+O18+O19</f>
        <v>797.47674999999992</v>
      </c>
      <c r="P16" s="8">
        <f t="shared" si="2"/>
        <v>652.65325629999995</v>
      </c>
      <c r="Q16" s="8">
        <f t="shared" si="2"/>
        <v>144.8234937</v>
      </c>
      <c r="R16" s="8">
        <f t="shared" si="2"/>
        <v>45.62</v>
      </c>
      <c r="S16" s="8">
        <f t="shared" si="2"/>
        <v>1408.3900499999997</v>
      </c>
      <c r="T16" s="8">
        <f t="shared" si="2"/>
        <v>1178.7254699499999</v>
      </c>
      <c r="U16" s="8">
        <f t="shared" si="2"/>
        <v>229.66458005000001</v>
      </c>
      <c r="V16" s="8">
        <f t="shared" si="2"/>
        <v>20.64</v>
      </c>
      <c r="W16" s="8"/>
      <c r="X16" s="8">
        <f t="shared" ref="X16:AA16" si="3">X17+X18+X19</f>
        <v>641.44989999999996</v>
      </c>
      <c r="Y16" s="8">
        <f t="shared" si="3"/>
        <v>550.70304135000003</v>
      </c>
      <c r="Z16" s="8">
        <f t="shared" si="3"/>
        <v>89.82870865000001</v>
      </c>
      <c r="AA16" s="8">
        <f t="shared" si="3"/>
        <v>25.009999999999998</v>
      </c>
      <c r="AB16" s="8"/>
      <c r="AC16" s="8">
        <f t="shared" ref="AC16:AI16" si="4">AC17+AC18+AC19</f>
        <v>826.31920000000014</v>
      </c>
      <c r="AD16" s="8">
        <f t="shared" si="4"/>
        <v>675.59074959999998</v>
      </c>
      <c r="AE16" s="8">
        <f t="shared" si="4"/>
        <v>150.72845040000001</v>
      </c>
      <c r="AF16" s="8">
        <f t="shared" si="4"/>
        <v>45.62</v>
      </c>
      <c r="AG16" s="8">
        <f t="shared" si="4"/>
        <v>1466.85095</v>
      </c>
      <c r="AH16" s="8">
        <f t="shared" si="4"/>
        <v>1226.2937909500001</v>
      </c>
      <c r="AI16" s="8">
        <f t="shared" si="4"/>
        <v>240.55715905000002</v>
      </c>
    </row>
    <row r="17" spans="1:35" s="16" customFormat="1" ht="21" hidden="1" customHeight="1" x14ac:dyDescent="0.25">
      <c r="A17" s="22"/>
      <c r="B17" s="2" t="s">
        <v>15</v>
      </c>
      <c r="C17" s="23">
        <f>C21+C42+C46+C57+C76</f>
        <v>17.61</v>
      </c>
      <c r="D17" s="23"/>
      <c r="E17" s="23">
        <f t="shared" ref="E17:H17" si="5">E21+E42+E46+E57+E76</f>
        <v>691.42130000000009</v>
      </c>
      <c r="F17" s="23">
        <f t="shared" si="5"/>
        <v>514.13179679999996</v>
      </c>
      <c r="G17" s="23">
        <f t="shared" si="5"/>
        <v>177.28950320000001</v>
      </c>
      <c r="H17" s="23">
        <f t="shared" si="5"/>
        <v>7.73</v>
      </c>
      <c r="I17" s="23"/>
      <c r="J17" s="23">
        <f t="shared" ref="J17:M17" si="6">J21+J42+J46+J57+J76</f>
        <v>301.09790000000004</v>
      </c>
      <c r="K17" s="23">
        <f t="shared" si="6"/>
        <v>235.6925712</v>
      </c>
      <c r="L17" s="23">
        <f t="shared" si="6"/>
        <v>65.405328800000007</v>
      </c>
      <c r="M17" s="23">
        <f t="shared" si="6"/>
        <v>9.8899999999999988</v>
      </c>
      <c r="N17" s="23"/>
      <c r="O17" s="23">
        <f t="shared" ref="O17:V17" si="7">O21+O42+O46+O57+O76</f>
        <v>408.70659999999998</v>
      </c>
      <c r="P17" s="23">
        <f t="shared" si="7"/>
        <v>291.49076259999998</v>
      </c>
      <c r="Q17" s="23">
        <f t="shared" si="7"/>
        <v>117.2158374</v>
      </c>
      <c r="R17" s="23">
        <f t="shared" si="7"/>
        <v>17.61</v>
      </c>
      <c r="S17" s="23">
        <f t="shared" si="7"/>
        <v>709.80449999999996</v>
      </c>
      <c r="T17" s="23">
        <f t="shared" si="7"/>
        <v>527.18333380000013</v>
      </c>
      <c r="U17" s="23">
        <f t="shared" si="7"/>
        <v>182.6211662</v>
      </c>
      <c r="V17" s="23">
        <f t="shared" si="7"/>
        <v>7.73</v>
      </c>
      <c r="W17" s="23"/>
      <c r="X17" s="23">
        <f t="shared" ref="X17:AA17" si="8">X21+X42+X46+X57+X76</f>
        <v>315.27870000000001</v>
      </c>
      <c r="Y17" s="23">
        <f t="shared" si="8"/>
        <v>246.73075770000003</v>
      </c>
      <c r="Z17" s="23">
        <f t="shared" si="8"/>
        <v>68.547942300000003</v>
      </c>
      <c r="AA17" s="23">
        <f t="shared" si="8"/>
        <v>9.8899999999999988</v>
      </c>
      <c r="AB17" s="23"/>
      <c r="AC17" s="23">
        <f t="shared" ref="AC17:AI17" si="9">AC21+AC42+AC46+AC57+AC76</f>
        <v>425.00340000000006</v>
      </c>
      <c r="AD17" s="23">
        <f t="shared" si="9"/>
        <v>303.06111540000001</v>
      </c>
      <c r="AE17" s="23">
        <f t="shared" si="9"/>
        <v>121.94228460000001</v>
      </c>
      <c r="AF17" s="23">
        <f t="shared" si="9"/>
        <v>17.61</v>
      </c>
      <c r="AG17" s="23">
        <f t="shared" si="9"/>
        <v>740.28210000000001</v>
      </c>
      <c r="AH17" s="23">
        <f t="shared" si="9"/>
        <v>549.79187310000009</v>
      </c>
      <c r="AI17" s="23">
        <f t="shared" si="9"/>
        <v>190.49022690000001</v>
      </c>
    </row>
    <row r="18" spans="1:35" s="16" customFormat="1" hidden="1" x14ac:dyDescent="0.25">
      <c r="A18" s="22"/>
      <c r="B18" s="2" t="s">
        <v>16</v>
      </c>
      <c r="C18" s="23">
        <f>C22+C43+C47+C58+C77</f>
        <v>14.03</v>
      </c>
      <c r="D18" s="23"/>
      <c r="E18" s="23">
        <f t="shared" ref="E18:H18" si="10">E22+E43+E47+E58+E77</f>
        <v>452.78710000000001</v>
      </c>
      <c r="F18" s="23">
        <f t="shared" si="10"/>
        <v>422.24943370000005</v>
      </c>
      <c r="G18" s="23">
        <f t="shared" si="10"/>
        <v>30.537666299999998</v>
      </c>
      <c r="H18" s="23">
        <f t="shared" si="10"/>
        <v>6.47</v>
      </c>
      <c r="I18" s="23"/>
      <c r="J18" s="23">
        <f t="shared" ref="J18:M18" si="11">J22+J43+J47+J58+J77</f>
        <v>206.8741</v>
      </c>
      <c r="K18" s="23">
        <f t="shared" si="11"/>
        <v>193.91692830000002</v>
      </c>
      <c r="L18" s="23">
        <f t="shared" si="11"/>
        <v>12.957171700000004</v>
      </c>
      <c r="M18" s="23">
        <f t="shared" si="11"/>
        <v>7.5699999999999994</v>
      </c>
      <c r="N18" s="23"/>
      <c r="O18" s="23">
        <f t="shared" ref="O18:V18" si="12">O22+O43+O47+O58+O77</f>
        <v>257.49599999999998</v>
      </c>
      <c r="P18" s="23">
        <f t="shared" si="12"/>
        <v>239.09089579999997</v>
      </c>
      <c r="Q18" s="23">
        <f t="shared" si="12"/>
        <v>18.4051042</v>
      </c>
      <c r="R18" s="23">
        <f t="shared" si="12"/>
        <v>14.03</v>
      </c>
      <c r="S18" s="23">
        <f t="shared" si="12"/>
        <v>464.37009999999998</v>
      </c>
      <c r="T18" s="23">
        <f t="shared" si="12"/>
        <v>433.00782409999994</v>
      </c>
      <c r="U18" s="23">
        <f t="shared" si="12"/>
        <v>31.362275900000004</v>
      </c>
      <c r="V18" s="23">
        <f t="shared" si="12"/>
        <v>6.47</v>
      </c>
      <c r="W18" s="23"/>
      <c r="X18" s="23">
        <f t="shared" ref="X18:AA18" si="13">X22+X43+X47+X58+X77</f>
        <v>216.6182</v>
      </c>
      <c r="Y18" s="23">
        <f t="shared" si="13"/>
        <v>202.99418909999997</v>
      </c>
      <c r="Z18" s="23">
        <f t="shared" si="13"/>
        <v>13.624010900000002</v>
      </c>
      <c r="AA18" s="23">
        <f t="shared" si="13"/>
        <v>7.5699999999999994</v>
      </c>
      <c r="AB18" s="23"/>
      <c r="AC18" s="23">
        <f t="shared" ref="AC18:AI18" si="14">AC22+AC43+AC47+AC58+AC77</f>
        <v>267.78380000000004</v>
      </c>
      <c r="AD18" s="23">
        <f t="shared" si="14"/>
        <v>248.5930228</v>
      </c>
      <c r="AE18" s="23">
        <f t="shared" si="14"/>
        <v>19.190777200000007</v>
      </c>
      <c r="AF18" s="23">
        <f t="shared" si="14"/>
        <v>14.03</v>
      </c>
      <c r="AG18" s="23">
        <f t="shared" si="14"/>
        <v>484.40200000000004</v>
      </c>
      <c r="AH18" s="23">
        <f t="shared" si="14"/>
        <v>451.5872119</v>
      </c>
      <c r="AI18" s="23">
        <f t="shared" si="14"/>
        <v>32.814788100000015</v>
      </c>
    </row>
    <row r="19" spans="1:35" s="16" customFormat="1" ht="31.5" hidden="1" x14ac:dyDescent="0.25">
      <c r="A19" s="22"/>
      <c r="B19" s="2" t="s">
        <v>164</v>
      </c>
      <c r="C19" s="23">
        <f>C23+C44+C48+C59+C78</f>
        <v>13.979999999999999</v>
      </c>
      <c r="D19" s="23"/>
      <c r="E19" s="23">
        <f t="shared" ref="E19:H19" si="15">E23+E44+E48+E59+E78</f>
        <v>225.56729999999999</v>
      </c>
      <c r="F19" s="23">
        <f t="shared" si="15"/>
        <v>210.29846685000001</v>
      </c>
      <c r="G19" s="23">
        <f t="shared" si="15"/>
        <v>15.268833149999999</v>
      </c>
      <c r="H19" s="23">
        <f t="shared" si="15"/>
        <v>6.4399999999999995</v>
      </c>
      <c r="I19" s="23"/>
      <c r="J19" s="23">
        <f t="shared" ref="J19:M19" si="16">J23+J44+J48+J59+J78</f>
        <v>102.9413</v>
      </c>
      <c r="K19" s="23">
        <f t="shared" si="16"/>
        <v>96.462714150000011</v>
      </c>
      <c r="L19" s="23">
        <f t="shared" si="16"/>
        <v>6.4785858500000018</v>
      </c>
      <c r="M19" s="23">
        <f t="shared" si="16"/>
        <v>7.5499999999999989</v>
      </c>
      <c r="N19" s="23"/>
      <c r="O19" s="23">
        <f t="shared" ref="O19:V19" si="17">O23+O44+O48+O59+O78</f>
        <v>131.27414999999999</v>
      </c>
      <c r="P19" s="23">
        <f t="shared" si="17"/>
        <v>122.07159789999999</v>
      </c>
      <c r="Q19" s="23">
        <f t="shared" si="17"/>
        <v>9.2025521000000001</v>
      </c>
      <c r="R19" s="23">
        <f t="shared" si="17"/>
        <v>13.979999999999999</v>
      </c>
      <c r="S19" s="23">
        <f t="shared" si="17"/>
        <v>234.21545</v>
      </c>
      <c r="T19" s="23">
        <f t="shared" si="17"/>
        <v>218.53431204999998</v>
      </c>
      <c r="U19" s="23">
        <f t="shared" si="17"/>
        <v>15.681137950000002</v>
      </c>
      <c r="V19" s="23">
        <f t="shared" si="17"/>
        <v>6.4399999999999995</v>
      </c>
      <c r="W19" s="23"/>
      <c r="X19" s="23">
        <f t="shared" ref="X19:AA19" si="18">X23+X44+X48+X59+X78</f>
        <v>109.553</v>
      </c>
      <c r="Y19" s="23">
        <f t="shared" si="18"/>
        <v>100.97809454999999</v>
      </c>
      <c r="Z19" s="23">
        <f t="shared" si="18"/>
        <v>7.6567554500000004</v>
      </c>
      <c r="AA19" s="23">
        <f t="shared" si="18"/>
        <v>7.5499999999999989</v>
      </c>
      <c r="AB19" s="23"/>
      <c r="AC19" s="23">
        <f t="shared" ref="AC19:AI19" si="19">AC23+AC44+AC48+AC59+AC78</f>
        <v>133.53200000000001</v>
      </c>
      <c r="AD19" s="23">
        <f t="shared" si="19"/>
        <v>123.9366114</v>
      </c>
      <c r="AE19" s="23">
        <f t="shared" si="19"/>
        <v>9.5953886000000033</v>
      </c>
      <c r="AF19" s="23">
        <f t="shared" si="19"/>
        <v>13.979999999999999</v>
      </c>
      <c r="AG19" s="23">
        <f t="shared" si="19"/>
        <v>242.16685000000001</v>
      </c>
      <c r="AH19" s="23">
        <f t="shared" si="19"/>
        <v>224.91470594999998</v>
      </c>
      <c r="AI19" s="23">
        <f t="shared" si="19"/>
        <v>17.252144050000005</v>
      </c>
    </row>
    <row r="20" spans="1:35" s="16" customFormat="1" ht="31.5" hidden="1" x14ac:dyDescent="0.25">
      <c r="A20" s="22" t="s">
        <v>78</v>
      </c>
      <c r="B20" s="1" t="s">
        <v>17</v>
      </c>
      <c r="C20" s="8">
        <f t="shared" ref="C20" si="20">C21+C22+C23</f>
        <v>2.7600000000000002</v>
      </c>
      <c r="D20" s="8"/>
      <c r="E20" s="8">
        <f>E21+E22+E23</f>
        <v>80.670199999999994</v>
      </c>
      <c r="F20" s="8">
        <f>F21+F22+F23</f>
        <v>78.145748850000004</v>
      </c>
      <c r="G20" s="8">
        <f>G21+G22+G23</f>
        <v>2.52445115</v>
      </c>
      <c r="H20" s="8"/>
      <c r="I20" s="8"/>
      <c r="J20" s="8">
        <f>J21+J22+J23</f>
        <v>38.581400000000002</v>
      </c>
      <c r="K20" s="8">
        <f>K21+K22+K23</f>
        <v>37.229297300000006</v>
      </c>
      <c r="L20" s="8">
        <f>L21+L22+L23</f>
        <v>1.3521027000000001</v>
      </c>
      <c r="M20" s="8"/>
      <c r="N20" s="8"/>
      <c r="O20" s="8">
        <f>O21+O22+O23</f>
        <v>46.943350000000002</v>
      </c>
      <c r="P20" s="8">
        <f>P21+P22+P23</f>
        <v>45.715783449999996</v>
      </c>
      <c r="Q20" s="8">
        <f>Q21+Q22+Q23</f>
        <v>1.2275665500000001</v>
      </c>
      <c r="R20" s="8"/>
      <c r="S20" s="8">
        <f>S21+S22+S23</f>
        <v>85.524750000000012</v>
      </c>
      <c r="T20" s="8">
        <f>T21+T22+T23</f>
        <v>82.945080750000002</v>
      </c>
      <c r="U20" s="8">
        <f>U21+U22+U23</f>
        <v>2.5796692500000002</v>
      </c>
      <c r="V20" s="8"/>
      <c r="W20" s="8"/>
      <c r="X20" s="8">
        <f>X21+X22+X23</f>
        <v>40.398599999999995</v>
      </c>
      <c r="Y20" s="8">
        <f>Y21+Y22+Y23</f>
        <v>38.982812700000004</v>
      </c>
      <c r="Z20" s="8">
        <f>Z21+Z22+Z23</f>
        <v>1.4157872999999999</v>
      </c>
      <c r="AA20" s="8"/>
      <c r="AB20" s="8"/>
      <c r="AC20" s="8">
        <f>AC21+AC22+AC23</f>
        <v>45.830399999999997</v>
      </c>
      <c r="AD20" s="8">
        <f>AD21+AD22+AD23</f>
        <v>44.553832400000012</v>
      </c>
      <c r="AE20" s="8">
        <f>AE21+AE22+AE23</f>
        <v>1.2765676000000001</v>
      </c>
      <c r="AF20" s="8"/>
      <c r="AG20" s="8">
        <f>AG21+AG22+AG23</f>
        <v>86.228999999999999</v>
      </c>
      <c r="AH20" s="8">
        <f>AH21+AH22+AH23</f>
        <v>83.536645100000001</v>
      </c>
      <c r="AI20" s="8">
        <f>AI21+AI22+AI23</f>
        <v>2.6923549000000002</v>
      </c>
    </row>
    <row r="21" spans="1:35" s="16" customFormat="1" ht="23.25" hidden="1" customHeight="1" x14ac:dyDescent="0.25">
      <c r="A21" s="22"/>
      <c r="B21" s="2" t="s">
        <v>15</v>
      </c>
      <c r="C21" s="8">
        <f t="shared" ref="C21" si="21">C26+C30+C34+C38</f>
        <v>0.92</v>
      </c>
      <c r="D21" s="8"/>
      <c r="E21" s="8">
        <f>E26+E30+E34+E38</f>
        <v>36.137599999999999</v>
      </c>
      <c r="F21" s="8">
        <f t="shared" ref="F21:AI21" si="22">F26+F30+F34+F38</f>
        <v>35.006728799999998</v>
      </c>
      <c r="G21" s="8">
        <f t="shared" si="22"/>
        <v>1.1308712000000001</v>
      </c>
      <c r="H21" s="8">
        <v>0.5</v>
      </c>
      <c r="I21" s="8"/>
      <c r="J21" s="8">
        <f t="shared" si="22"/>
        <v>17.283200000000001</v>
      </c>
      <c r="K21" s="8">
        <f t="shared" si="22"/>
        <v>16.677502400000002</v>
      </c>
      <c r="L21" s="8">
        <f t="shared" si="22"/>
        <v>0.60569760000000006</v>
      </c>
      <c r="M21" s="8">
        <v>0.43</v>
      </c>
      <c r="N21" s="8"/>
      <c r="O21" s="8">
        <f t="shared" si="22"/>
        <v>19.7424</v>
      </c>
      <c r="P21" s="8">
        <f t="shared" si="22"/>
        <v>19.1924919</v>
      </c>
      <c r="Q21" s="8">
        <f t="shared" si="22"/>
        <v>0.54990810000000012</v>
      </c>
      <c r="R21" s="8">
        <f t="shared" si="22"/>
        <v>0.92</v>
      </c>
      <c r="S21" s="8">
        <f t="shared" si="22"/>
        <v>37.025599999999997</v>
      </c>
      <c r="T21" s="8">
        <f t="shared" si="22"/>
        <v>35.869994300000002</v>
      </c>
      <c r="U21" s="8">
        <f t="shared" si="22"/>
        <v>1.1556057000000002</v>
      </c>
      <c r="V21" s="8">
        <v>0.5</v>
      </c>
      <c r="W21" s="8"/>
      <c r="X21" s="8">
        <f t="shared" si="22"/>
        <v>18.097200000000001</v>
      </c>
      <c r="Y21" s="8">
        <f t="shared" si="22"/>
        <v>17.462975400000001</v>
      </c>
      <c r="Z21" s="8">
        <f t="shared" si="22"/>
        <v>0.63422460000000003</v>
      </c>
      <c r="AA21" s="8">
        <v>0.43</v>
      </c>
      <c r="AB21" s="8"/>
      <c r="AC21" s="8">
        <f t="shared" si="22"/>
        <v>20.529600000000002</v>
      </c>
      <c r="AD21" s="8">
        <f t="shared" si="22"/>
        <v>19.957765100000003</v>
      </c>
      <c r="AE21" s="8">
        <f t="shared" si="22"/>
        <v>0.57183490000000003</v>
      </c>
      <c r="AF21" s="8">
        <f t="shared" si="22"/>
        <v>0.92</v>
      </c>
      <c r="AG21" s="8">
        <f t="shared" si="22"/>
        <v>38.626799999999996</v>
      </c>
      <c r="AH21" s="8">
        <f t="shared" si="22"/>
        <v>37.420740500000001</v>
      </c>
      <c r="AI21" s="8">
        <f t="shared" si="22"/>
        <v>1.2060595000000001</v>
      </c>
    </row>
    <row r="22" spans="1:35" s="16" customFormat="1" hidden="1" x14ac:dyDescent="0.25">
      <c r="A22" s="22"/>
      <c r="B22" s="2" t="s">
        <v>16</v>
      </c>
      <c r="C22" s="8">
        <f t="shared" ref="C22" si="23">C27+C31+C35+C39</f>
        <v>0.92</v>
      </c>
      <c r="D22" s="8"/>
      <c r="E22" s="8">
        <f>E27+E31+E35+E39</f>
        <v>29.688400000000001</v>
      </c>
      <c r="F22" s="8">
        <f t="shared" ref="F22:AI23" si="24">F27+F31+F35+F39</f>
        <v>28.759346700000002</v>
      </c>
      <c r="G22" s="8">
        <f t="shared" si="24"/>
        <v>0.92905330000000008</v>
      </c>
      <c r="H22" s="8">
        <v>0.5</v>
      </c>
      <c r="I22" s="8"/>
      <c r="J22" s="8">
        <f t="shared" si="24"/>
        <v>14.198800000000002</v>
      </c>
      <c r="K22" s="8">
        <f t="shared" si="24"/>
        <v>13.701196600000001</v>
      </c>
      <c r="L22" s="8">
        <f t="shared" si="24"/>
        <v>0.49760340000000003</v>
      </c>
      <c r="M22" s="8">
        <v>0.43</v>
      </c>
      <c r="N22" s="8"/>
      <c r="O22" s="8">
        <f t="shared" si="24"/>
        <v>16.219200000000001</v>
      </c>
      <c r="P22" s="8">
        <f t="shared" si="24"/>
        <v>15.767427699999999</v>
      </c>
      <c r="Q22" s="8">
        <f t="shared" si="24"/>
        <v>0.45177230000000002</v>
      </c>
      <c r="R22" s="8">
        <f t="shared" si="24"/>
        <v>0.92</v>
      </c>
      <c r="S22" s="8">
        <f t="shared" si="24"/>
        <v>30.417999999999999</v>
      </c>
      <c r="T22" s="8">
        <f t="shared" si="24"/>
        <v>29.468624299999998</v>
      </c>
      <c r="U22" s="8">
        <f t="shared" si="24"/>
        <v>0.94937570000000004</v>
      </c>
      <c r="V22" s="8">
        <v>0.5</v>
      </c>
      <c r="W22" s="8"/>
      <c r="X22" s="8">
        <f t="shared" si="24"/>
        <v>14.867599999999999</v>
      </c>
      <c r="Y22" s="8">
        <f t="shared" si="24"/>
        <v>14.346558199999999</v>
      </c>
      <c r="Z22" s="8">
        <f t="shared" si="24"/>
        <v>0.5210418</v>
      </c>
      <c r="AA22" s="8">
        <v>0.43</v>
      </c>
      <c r="AB22" s="8"/>
      <c r="AC22" s="8">
        <f t="shared" si="24"/>
        <v>16.8672</v>
      </c>
      <c r="AD22" s="8">
        <f t="shared" si="24"/>
        <v>16.397378200000002</v>
      </c>
      <c r="AE22" s="8">
        <f t="shared" si="24"/>
        <v>0.46982180000000007</v>
      </c>
      <c r="AF22" s="8">
        <f t="shared" si="24"/>
        <v>0.92</v>
      </c>
      <c r="AG22" s="8">
        <f t="shared" si="24"/>
        <v>31.7348</v>
      </c>
      <c r="AH22" s="8">
        <f t="shared" si="24"/>
        <v>30.743936399999999</v>
      </c>
      <c r="AI22" s="8">
        <f t="shared" si="24"/>
        <v>0.99086359999999996</v>
      </c>
    </row>
    <row r="23" spans="1:35" s="16" customFormat="1" ht="31.5" hidden="1" x14ac:dyDescent="0.25">
      <c r="A23" s="22"/>
      <c r="B23" s="2" t="s">
        <v>164</v>
      </c>
      <c r="C23" s="8">
        <f t="shared" ref="C23" si="25">C28+C32+C36+C40</f>
        <v>0.92</v>
      </c>
      <c r="D23" s="8"/>
      <c r="E23" s="8">
        <f>E28+E32+E36+E40</f>
        <v>14.844200000000001</v>
      </c>
      <c r="F23" s="8">
        <f t="shared" si="24"/>
        <v>14.379673350000001</v>
      </c>
      <c r="G23" s="8">
        <f t="shared" si="24"/>
        <v>0.46452665000000004</v>
      </c>
      <c r="H23" s="8">
        <v>0.5</v>
      </c>
      <c r="I23" s="8"/>
      <c r="J23" s="8">
        <f t="shared" si="24"/>
        <v>7.099400000000001</v>
      </c>
      <c r="K23" s="8">
        <f t="shared" si="24"/>
        <v>6.8505983000000006</v>
      </c>
      <c r="L23" s="8">
        <f t="shared" si="24"/>
        <v>0.24880170000000001</v>
      </c>
      <c r="M23" s="8">
        <v>0.43</v>
      </c>
      <c r="N23" s="8"/>
      <c r="O23" s="8">
        <f t="shared" si="24"/>
        <v>10.981749999999998</v>
      </c>
      <c r="P23" s="8">
        <f t="shared" si="24"/>
        <v>10.755863849999999</v>
      </c>
      <c r="Q23" s="8">
        <f t="shared" si="24"/>
        <v>0.22588615000000001</v>
      </c>
      <c r="R23" s="8">
        <f t="shared" si="24"/>
        <v>0.92</v>
      </c>
      <c r="S23" s="8">
        <f t="shared" si="24"/>
        <v>18.081150000000001</v>
      </c>
      <c r="T23" s="8">
        <f t="shared" si="24"/>
        <v>17.606462150000002</v>
      </c>
      <c r="U23" s="8">
        <f t="shared" si="24"/>
        <v>0.47468785000000002</v>
      </c>
      <c r="V23" s="8">
        <v>0.5</v>
      </c>
      <c r="W23" s="8"/>
      <c r="X23" s="8">
        <f t="shared" si="24"/>
        <v>7.4337999999999997</v>
      </c>
      <c r="Y23" s="8">
        <f t="shared" si="24"/>
        <v>7.1732790999999994</v>
      </c>
      <c r="Z23" s="8">
        <f t="shared" si="24"/>
        <v>0.2605209</v>
      </c>
      <c r="AA23" s="8">
        <v>0.43</v>
      </c>
      <c r="AB23" s="8"/>
      <c r="AC23" s="8">
        <f t="shared" si="24"/>
        <v>8.4336000000000002</v>
      </c>
      <c r="AD23" s="8">
        <f t="shared" si="24"/>
        <v>8.1986891000000011</v>
      </c>
      <c r="AE23" s="8">
        <f t="shared" si="24"/>
        <v>0.23491090000000003</v>
      </c>
      <c r="AF23" s="8">
        <f t="shared" si="24"/>
        <v>0.92</v>
      </c>
      <c r="AG23" s="8">
        <f t="shared" si="24"/>
        <v>15.8674</v>
      </c>
      <c r="AH23" s="8">
        <f t="shared" si="24"/>
        <v>15.3719682</v>
      </c>
      <c r="AI23" s="8">
        <f t="shared" si="24"/>
        <v>0.49543179999999998</v>
      </c>
    </row>
    <row r="24" spans="1:35" hidden="1" x14ac:dyDescent="0.25">
      <c r="A24" s="18"/>
      <c r="B24" s="4" t="s">
        <v>11</v>
      </c>
      <c r="C24" s="17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</row>
    <row r="25" spans="1:35" s="16" customFormat="1" ht="47.25" hidden="1" x14ac:dyDescent="0.25">
      <c r="A25" s="22" t="s">
        <v>82</v>
      </c>
      <c r="B25" s="10" t="s">
        <v>177</v>
      </c>
      <c r="C25" s="15"/>
      <c r="D25" s="8"/>
      <c r="E25" s="8">
        <f>E26+E27+E28</f>
        <v>28.936050000000002</v>
      </c>
      <c r="F25" s="8">
        <f>F26+F27+F28</f>
        <v>27.316508049999999</v>
      </c>
      <c r="G25" s="8">
        <f>G26+G27+G28</f>
        <v>1.6195419499999999</v>
      </c>
      <c r="H25" s="8"/>
      <c r="I25" s="8"/>
      <c r="J25" s="8">
        <f>J26+J27+J28</f>
        <v>14.0296</v>
      </c>
      <c r="K25" s="8">
        <f t="shared" ref="K25:L25" si="26">K26+K27+K28</f>
        <v>13.129951900000002</v>
      </c>
      <c r="L25" s="8">
        <f t="shared" si="26"/>
        <v>0.89964810000000006</v>
      </c>
      <c r="M25" s="8"/>
      <c r="N25" s="8"/>
      <c r="O25" s="8">
        <f>O26+O27+O28</f>
        <v>18.480699999999999</v>
      </c>
      <c r="P25" s="8">
        <f>P26+P27+P28</f>
        <v>17.726898849999998</v>
      </c>
      <c r="Q25" s="8">
        <f>Q26+Q27+Q28</f>
        <v>0.75380115000000014</v>
      </c>
      <c r="R25" s="8"/>
      <c r="S25" s="8">
        <f>S26+S27+S28</f>
        <v>32.510300000000001</v>
      </c>
      <c r="T25" s="8">
        <f>T26+T27+T28</f>
        <v>30.856850750000003</v>
      </c>
      <c r="U25" s="8">
        <f>U26+U27+U28</f>
        <v>1.6534492500000002</v>
      </c>
      <c r="V25" s="8"/>
      <c r="W25" s="8"/>
      <c r="X25" s="8">
        <f>X26+X27+X28</f>
        <v>14.6904</v>
      </c>
      <c r="Y25" s="8">
        <f t="shared" ref="Y25:Z25" si="27">Y26+Y27+Y28</f>
        <v>13.7483781</v>
      </c>
      <c r="Z25" s="8">
        <f t="shared" si="27"/>
        <v>0.94202189999999997</v>
      </c>
      <c r="AA25" s="8"/>
      <c r="AB25" s="8"/>
      <c r="AC25" s="8">
        <f>AC26+AC27+AC28</f>
        <v>16.2316</v>
      </c>
      <c r="AD25" s="8">
        <f t="shared" ref="AD25:AE25" si="28">AD26+AD27+AD28</f>
        <v>15.447709200000002</v>
      </c>
      <c r="AE25" s="8">
        <f t="shared" si="28"/>
        <v>0.78389080000000011</v>
      </c>
      <c r="AF25" s="8"/>
      <c r="AG25" s="8">
        <f>AG26+AG27+AG28</f>
        <v>30.922000000000004</v>
      </c>
      <c r="AH25" s="8">
        <f t="shared" ref="AH25:AI25" si="29">AH26+AH27+AH28</f>
        <v>29.196087300000002</v>
      </c>
      <c r="AI25" s="8">
        <f t="shared" si="29"/>
        <v>1.7259127000000003</v>
      </c>
    </row>
    <row r="26" spans="1:35" ht="15.75" hidden="1" customHeight="1" x14ac:dyDescent="0.25">
      <c r="A26" s="18"/>
      <c r="B26" s="3" t="s">
        <v>15</v>
      </c>
      <c r="C26" s="17">
        <v>0.33</v>
      </c>
      <c r="D26" s="24">
        <v>39.28</v>
      </c>
      <c r="E26" s="24">
        <f>C26*D26</f>
        <v>12.962400000000001</v>
      </c>
      <c r="F26" s="24">
        <f>E26-G26</f>
        <v>12.236898400000001</v>
      </c>
      <c r="G26" s="24">
        <f>18.47*D26/1000</f>
        <v>0.72550159999999997</v>
      </c>
      <c r="H26" s="24">
        <v>0.16</v>
      </c>
      <c r="I26" s="24">
        <v>39.28</v>
      </c>
      <c r="J26" s="24">
        <f>H26*I26</f>
        <v>6.2848000000000006</v>
      </c>
      <c r="K26" s="24">
        <f>J26-L26</f>
        <v>5.8817872000000007</v>
      </c>
      <c r="L26" s="24">
        <f>10.26*I26/1000</f>
        <v>0.4030128</v>
      </c>
      <c r="M26" s="24">
        <f>C26-H26</f>
        <v>0.17</v>
      </c>
      <c r="N26" s="24">
        <v>41.13</v>
      </c>
      <c r="O26" s="24">
        <f>M26*N26</f>
        <v>6.9921000000000006</v>
      </c>
      <c r="P26" s="24">
        <f>O26-Q26</f>
        <v>6.6544227000000005</v>
      </c>
      <c r="Q26" s="24">
        <f>8.21*N26/1000</f>
        <v>0.33767730000000007</v>
      </c>
      <c r="R26" s="24">
        <f>H26+M26</f>
        <v>0.33</v>
      </c>
      <c r="S26" s="24">
        <f t="shared" ref="S26:U28" si="30">J26+O26</f>
        <v>13.276900000000001</v>
      </c>
      <c r="T26" s="24">
        <f t="shared" si="30"/>
        <v>12.536209900000001</v>
      </c>
      <c r="U26" s="24">
        <f t="shared" si="30"/>
        <v>0.74069010000000013</v>
      </c>
      <c r="V26" s="24">
        <f>H26</f>
        <v>0.16</v>
      </c>
      <c r="W26" s="24">
        <v>41.13</v>
      </c>
      <c r="X26" s="24">
        <f>V26*W26</f>
        <v>6.5808000000000009</v>
      </c>
      <c r="Y26" s="24">
        <f>X26-Z26</f>
        <v>6.1588062000000008</v>
      </c>
      <c r="Z26" s="24">
        <f>10.26*W26/1000</f>
        <v>0.42199380000000003</v>
      </c>
      <c r="AA26" s="24">
        <f>M26</f>
        <v>0.17</v>
      </c>
      <c r="AB26" s="24">
        <v>42.77</v>
      </c>
      <c r="AC26" s="24">
        <f>AA26*AB26</f>
        <v>7.270900000000001</v>
      </c>
      <c r="AD26" s="24">
        <f>AC26-AE26</f>
        <v>6.9197583000000007</v>
      </c>
      <c r="AE26" s="24">
        <f>8.21*AB26/1000</f>
        <v>0.35114170000000006</v>
      </c>
      <c r="AF26" s="24">
        <f>V26+AA26</f>
        <v>0.33</v>
      </c>
      <c r="AG26" s="24">
        <f t="shared" ref="AG26:AI28" si="31">X26+AC26</f>
        <v>13.851700000000001</v>
      </c>
      <c r="AH26" s="24">
        <f t="shared" si="31"/>
        <v>13.078564500000002</v>
      </c>
      <c r="AI26" s="24">
        <f t="shared" si="31"/>
        <v>0.77313550000000009</v>
      </c>
    </row>
    <row r="27" spans="1:35" hidden="1" x14ac:dyDescent="0.25">
      <c r="A27" s="18"/>
      <c r="B27" s="3" t="s">
        <v>16</v>
      </c>
      <c r="C27" s="17">
        <v>0.33</v>
      </c>
      <c r="D27" s="24">
        <v>32.270000000000003</v>
      </c>
      <c r="E27" s="24">
        <f t="shared" ref="E27:E55" si="32">C27*D27</f>
        <v>10.649100000000001</v>
      </c>
      <c r="F27" s="24">
        <f>E27-G27</f>
        <v>10.053073100000001</v>
      </c>
      <c r="G27" s="24">
        <f>18.47*D27/1000</f>
        <v>0.59602690000000003</v>
      </c>
      <c r="H27" s="24">
        <v>0.16</v>
      </c>
      <c r="I27" s="24">
        <v>32.270000000000003</v>
      </c>
      <c r="J27" s="24">
        <f t="shared" ref="J27" si="33">H27*I27</f>
        <v>5.1632000000000007</v>
      </c>
      <c r="K27" s="24">
        <f>J27-L27</f>
        <v>4.8321098000000005</v>
      </c>
      <c r="L27" s="24">
        <f t="shared" ref="L27" si="34">10.26*I27/1000</f>
        <v>0.33109020000000006</v>
      </c>
      <c r="M27" s="24">
        <f t="shared" ref="M27:M28" si="35">C27-H27</f>
        <v>0.17</v>
      </c>
      <c r="N27" s="24">
        <v>33.79</v>
      </c>
      <c r="O27" s="24">
        <f t="shared" ref="O27:O28" si="36">M27*N27</f>
        <v>5.7443</v>
      </c>
      <c r="P27" s="24">
        <f>O27-Q27</f>
        <v>5.4668840999999997</v>
      </c>
      <c r="Q27" s="24">
        <f t="shared" ref="Q27" si="37">8.21*N27/1000</f>
        <v>0.27741590000000005</v>
      </c>
      <c r="R27" s="24">
        <f>H27+M27</f>
        <v>0.33</v>
      </c>
      <c r="S27" s="24">
        <f t="shared" si="30"/>
        <v>10.907500000000001</v>
      </c>
      <c r="T27" s="24">
        <f t="shared" si="30"/>
        <v>10.298993899999999</v>
      </c>
      <c r="U27" s="24">
        <f t="shared" si="30"/>
        <v>0.60850610000000005</v>
      </c>
      <c r="V27" s="24">
        <f t="shared" ref="V27:V28" si="38">H27</f>
        <v>0.16</v>
      </c>
      <c r="W27" s="24">
        <v>33.79</v>
      </c>
      <c r="X27" s="24">
        <f t="shared" ref="X27" si="39">V27*W27</f>
        <v>5.4063999999999997</v>
      </c>
      <c r="Y27" s="24">
        <f>X27-Z27</f>
        <v>5.0597145999999995</v>
      </c>
      <c r="Z27" s="24">
        <f t="shared" ref="Z27" si="40">10.26*W27/1000</f>
        <v>0.34668539999999998</v>
      </c>
      <c r="AA27" s="24">
        <f t="shared" ref="AA27:AA28" si="41">M27</f>
        <v>0.17</v>
      </c>
      <c r="AB27" s="24">
        <v>35.14</v>
      </c>
      <c r="AC27" s="24">
        <f t="shared" ref="AC27" si="42">AA27*AB27</f>
        <v>5.9738000000000007</v>
      </c>
      <c r="AD27" s="24">
        <f>AC27-AE27</f>
        <v>5.6853006000000006</v>
      </c>
      <c r="AE27" s="24">
        <f t="shared" ref="AE27" si="43">8.21*AB27/1000</f>
        <v>0.28849940000000002</v>
      </c>
      <c r="AF27" s="24">
        <f>V27+AA27</f>
        <v>0.33</v>
      </c>
      <c r="AG27" s="24">
        <f t="shared" si="31"/>
        <v>11.3802</v>
      </c>
      <c r="AH27" s="24">
        <f t="shared" si="31"/>
        <v>10.745015200000001</v>
      </c>
      <c r="AI27" s="24">
        <f t="shared" si="31"/>
        <v>0.63518479999999999</v>
      </c>
    </row>
    <row r="28" spans="1:35" ht="34.5" hidden="1" customHeight="1" x14ac:dyDescent="0.25">
      <c r="A28" s="35"/>
      <c r="B28" s="3" t="s">
        <v>164</v>
      </c>
      <c r="C28" s="17">
        <v>0.33</v>
      </c>
      <c r="D28" s="24">
        <v>32.270000000000003</v>
      </c>
      <c r="E28" s="24">
        <f>C28*D28*0.5</f>
        <v>5.3245500000000003</v>
      </c>
      <c r="F28" s="24">
        <f>E28-G28</f>
        <v>5.0265365500000003</v>
      </c>
      <c r="G28" s="24">
        <f>18.47*D28/1000*0.5</f>
        <v>0.29801345000000001</v>
      </c>
      <c r="H28" s="24">
        <v>0.16</v>
      </c>
      <c r="I28" s="24">
        <v>32.270000000000003</v>
      </c>
      <c r="J28" s="24">
        <f>H28*I28*0.5</f>
        <v>2.5816000000000003</v>
      </c>
      <c r="K28" s="24">
        <f>J28-L28</f>
        <v>2.4160549000000002</v>
      </c>
      <c r="L28" s="24">
        <f>10.26*I28/1000*0.5</f>
        <v>0.16554510000000003</v>
      </c>
      <c r="M28" s="24">
        <f t="shared" si="35"/>
        <v>0.17</v>
      </c>
      <c r="N28" s="24">
        <v>33.79</v>
      </c>
      <c r="O28" s="24">
        <f t="shared" si="36"/>
        <v>5.7443</v>
      </c>
      <c r="P28" s="24">
        <f>O28-Q28</f>
        <v>5.6055920500000003</v>
      </c>
      <c r="Q28" s="24">
        <f>8.21*N28/1000*0.5</f>
        <v>0.13870795000000002</v>
      </c>
      <c r="R28" s="24">
        <f>H28+M28</f>
        <v>0.33</v>
      </c>
      <c r="S28" s="24">
        <f t="shared" si="30"/>
        <v>8.3259000000000007</v>
      </c>
      <c r="T28" s="24">
        <f t="shared" si="30"/>
        <v>8.0216469500000009</v>
      </c>
      <c r="U28" s="24">
        <f t="shared" si="30"/>
        <v>0.30425305000000002</v>
      </c>
      <c r="V28" s="24">
        <f t="shared" si="38"/>
        <v>0.16</v>
      </c>
      <c r="W28" s="24">
        <v>33.79</v>
      </c>
      <c r="X28" s="24">
        <f>V28*W28*0.5</f>
        <v>2.7031999999999998</v>
      </c>
      <c r="Y28" s="24">
        <f>X28-Z28</f>
        <v>2.5298572999999998</v>
      </c>
      <c r="Z28" s="24">
        <f>10.26*W28/1000*0.5</f>
        <v>0.17334269999999999</v>
      </c>
      <c r="AA28" s="24">
        <f t="shared" si="41"/>
        <v>0.17</v>
      </c>
      <c r="AB28" s="24">
        <v>35.14</v>
      </c>
      <c r="AC28" s="24">
        <f>AA28*AB28*0.5</f>
        <v>2.9869000000000003</v>
      </c>
      <c r="AD28" s="24">
        <f>AC28-AE28</f>
        <v>2.8426503000000003</v>
      </c>
      <c r="AE28" s="24">
        <f>8.21*AB28/1000*0.5</f>
        <v>0.14424970000000001</v>
      </c>
      <c r="AF28" s="24">
        <f>V28+AA28</f>
        <v>0.33</v>
      </c>
      <c r="AG28" s="24">
        <f t="shared" si="31"/>
        <v>5.6901000000000002</v>
      </c>
      <c r="AH28" s="24">
        <f t="shared" si="31"/>
        <v>5.3725076000000005</v>
      </c>
      <c r="AI28" s="24">
        <f t="shared" si="31"/>
        <v>0.3175924</v>
      </c>
    </row>
    <row r="29" spans="1:35" s="16" customFormat="1" ht="47.25" hidden="1" x14ac:dyDescent="0.25">
      <c r="A29" s="22" t="s">
        <v>83</v>
      </c>
      <c r="B29" s="10" t="s">
        <v>190</v>
      </c>
      <c r="C29" s="15"/>
      <c r="D29" s="8"/>
      <c r="E29" s="8">
        <f>E30+E31+E32</f>
        <v>15.783300000000001</v>
      </c>
      <c r="F29" s="8">
        <f>F30+F31+F32</f>
        <v>15.783300000000001</v>
      </c>
      <c r="G29" s="8">
        <f>G30+G31+G32</f>
        <v>0</v>
      </c>
      <c r="H29" s="8"/>
      <c r="I29" s="8"/>
      <c r="J29" s="8">
        <f>J30+J31+J32</f>
        <v>6.1379500000000018</v>
      </c>
      <c r="K29" s="8">
        <f t="shared" ref="K29:L29" si="44">K30+K31+K32</f>
        <v>6.1379500000000018</v>
      </c>
      <c r="L29" s="8">
        <f t="shared" si="44"/>
        <v>0</v>
      </c>
      <c r="M29" s="8"/>
      <c r="N29" s="8"/>
      <c r="O29" s="8">
        <f>O30+O31+O32</f>
        <v>10.099649999999999</v>
      </c>
      <c r="P29" s="8">
        <f t="shared" ref="P29:Q29" si="45">P30+P31+P32</f>
        <v>10.099649999999999</v>
      </c>
      <c r="Q29" s="8">
        <f t="shared" si="45"/>
        <v>0</v>
      </c>
      <c r="R29" s="8"/>
      <c r="S29" s="8">
        <f>S30+S31+S32</f>
        <v>16.2376</v>
      </c>
      <c r="T29" s="8">
        <f t="shared" ref="T29:U29" si="46">T30+T31+T32</f>
        <v>16.2376</v>
      </c>
      <c r="U29" s="8">
        <f t="shared" si="46"/>
        <v>0</v>
      </c>
      <c r="V29" s="8"/>
      <c r="W29" s="8"/>
      <c r="X29" s="8">
        <f>X30+X31+X32</f>
        <v>6.4270500000000004</v>
      </c>
      <c r="Y29" s="8">
        <f t="shared" ref="Y29:Z29" si="47">Y30+Y31+Y32</f>
        <v>6.4270500000000004</v>
      </c>
      <c r="Z29" s="8">
        <f t="shared" si="47"/>
        <v>0</v>
      </c>
      <c r="AA29" s="8"/>
      <c r="AB29" s="8"/>
      <c r="AC29" s="8">
        <f>AC30+AC31+AC32</f>
        <v>10.502800000000001</v>
      </c>
      <c r="AD29" s="8">
        <f t="shared" ref="AD29:AE29" si="48">AD30+AD31+AD32</f>
        <v>10.502800000000001</v>
      </c>
      <c r="AE29" s="8">
        <f t="shared" si="48"/>
        <v>0</v>
      </c>
      <c r="AF29" s="8"/>
      <c r="AG29" s="8">
        <f>AG30+AG31+AG32</f>
        <v>16.929849999999998</v>
      </c>
      <c r="AH29" s="8">
        <f t="shared" ref="AH29:AI29" si="49">AH30+AH31+AH32</f>
        <v>16.929849999999998</v>
      </c>
      <c r="AI29" s="8">
        <f t="shared" si="49"/>
        <v>0</v>
      </c>
    </row>
    <row r="30" spans="1:35" ht="16.5" hidden="1" customHeight="1" x14ac:dyDescent="0.25">
      <c r="A30" s="18"/>
      <c r="B30" s="3" t="s">
        <v>15</v>
      </c>
      <c r="C30" s="17">
        <v>0.18</v>
      </c>
      <c r="D30" s="24">
        <v>39.28</v>
      </c>
      <c r="E30" s="24">
        <f>C30*D30</f>
        <v>7.0704000000000002</v>
      </c>
      <c r="F30" s="24">
        <f t="shared" ref="F30:F43" si="50">E30-G30</f>
        <v>7.0704000000000002</v>
      </c>
      <c r="G30" s="24"/>
      <c r="H30" s="24">
        <v>7.0000000000000007E-2</v>
      </c>
      <c r="I30" s="24">
        <v>39.28</v>
      </c>
      <c r="J30" s="24">
        <f>H30*I30</f>
        <v>2.7496000000000005</v>
      </c>
      <c r="K30" s="24">
        <f>J30-L30</f>
        <v>2.7496000000000005</v>
      </c>
      <c r="L30" s="24"/>
      <c r="M30" s="24">
        <f t="shared" ref="M30:M32" si="51">C30-H30</f>
        <v>0.10999999999999999</v>
      </c>
      <c r="N30" s="24">
        <v>41.13</v>
      </c>
      <c r="O30" s="24">
        <f>M30*N30</f>
        <v>4.5242999999999993</v>
      </c>
      <c r="P30" s="24">
        <f>O30-Q30</f>
        <v>4.5242999999999993</v>
      </c>
      <c r="Q30" s="24"/>
      <c r="R30" s="24">
        <f>H30+M30</f>
        <v>0.18</v>
      </c>
      <c r="S30" s="24">
        <f t="shared" ref="S30:U32" si="52">J30+O30</f>
        <v>7.2738999999999994</v>
      </c>
      <c r="T30" s="24">
        <f t="shared" si="52"/>
        <v>7.2738999999999994</v>
      </c>
      <c r="U30" s="24">
        <f t="shared" si="52"/>
        <v>0</v>
      </c>
      <c r="V30" s="24">
        <f t="shared" ref="V30:V32" si="53">H30</f>
        <v>7.0000000000000007E-2</v>
      </c>
      <c r="W30" s="24">
        <v>41.13</v>
      </c>
      <c r="X30" s="24">
        <f>V30*W30</f>
        <v>2.8791000000000007</v>
      </c>
      <c r="Y30" s="24">
        <f>X30-Z30</f>
        <v>2.8791000000000007</v>
      </c>
      <c r="Z30" s="24"/>
      <c r="AA30" s="24">
        <f t="shared" ref="AA30:AA32" si="54">M30</f>
        <v>0.10999999999999999</v>
      </c>
      <c r="AB30" s="24">
        <v>42.77</v>
      </c>
      <c r="AC30" s="24">
        <f>AA30*AB30</f>
        <v>4.7046999999999999</v>
      </c>
      <c r="AD30" s="24">
        <f>AC30-AE30</f>
        <v>4.7046999999999999</v>
      </c>
      <c r="AE30" s="24"/>
      <c r="AF30" s="24">
        <f>V30+AA30</f>
        <v>0.18</v>
      </c>
      <c r="AG30" s="24">
        <f t="shared" ref="AG30:AI32" si="55">X30+AC30</f>
        <v>7.5838000000000001</v>
      </c>
      <c r="AH30" s="24">
        <f t="shared" si="55"/>
        <v>7.5838000000000001</v>
      </c>
      <c r="AI30" s="24">
        <f t="shared" si="55"/>
        <v>0</v>
      </c>
    </row>
    <row r="31" spans="1:35" ht="14.25" hidden="1" customHeight="1" x14ac:dyDescent="0.25">
      <c r="A31" s="18"/>
      <c r="B31" s="3" t="s">
        <v>16</v>
      </c>
      <c r="C31" s="17">
        <v>0.18</v>
      </c>
      <c r="D31" s="24">
        <v>32.270000000000003</v>
      </c>
      <c r="E31" s="24">
        <f t="shared" si="32"/>
        <v>5.8086000000000002</v>
      </c>
      <c r="F31" s="24">
        <f t="shared" si="50"/>
        <v>5.8086000000000002</v>
      </c>
      <c r="G31" s="24"/>
      <c r="H31" s="24">
        <v>7.0000000000000007E-2</v>
      </c>
      <c r="I31" s="24">
        <v>32.270000000000003</v>
      </c>
      <c r="J31" s="24">
        <f t="shared" ref="J31" si="56">H31*I31</f>
        <v>2.2589000000000006</v>
      </c>
      <c r="K31" s="24">
        <f>J31-L31</f>
        <v>2.2589000000000006</v>
      </c>
      <c r="L31" s="24"/>
      <c r="M31" s="24">
        <f t="shared" si="51"/>
        <v>0.10999999999999999</v>
      </c>
      <c r="N31" s="24">
        <v>33.79</v>
      </c>
      <c r="O31" s="24">
        <f t="shared" ref="O31" si="57">M31*N31</f>
        <v>3.7168999999999994</v>
      </c>
      <c r="P31" s="24">
        <f>O31-Q31</f>
        <v>3.7168999999999994</v>
      </c>
      <c r="Q31" s="24"/>
      <c r="R31" s="24">
        <f>H31+M31</f>
        <v>0.18</v>
      </c>
      <c r="S31" s="24">
        <f t="shared" si="52"/>
        <v>5.9757999999999996</v>
      </c>
      <c r="T31" s="24">
        <f t="shared" si="52"/>
        <v>5.9757999999999996</v>
      </c>
      <c r="U31" s="24">
        <f t="shared" si="52"/>
        <v>0</v>
      </c>
      <c r="V31" s="24">
        <f t="shared" si="53"/>
        <v>7.0000000000000007E-2</v>
      </c>
      <c r="W31" s="24">
        <v>33.79</v>
      </c>
      <c r="X31" s="24">
        <f t="shared" ref="X31" si="58">V31*W31</f>
        <v>2.3653</v>
      </c>
      <c r="Y31" s="24">
        <f>X31-Z31</f>
        <v>2.3653</v>
      </c>
      <c r="Z31" s="24"/>
      <c r="AA31" s="24">
        <f t="shared" si="54"/>
        <v>0.10999999999999999</v>
      </c>
      <c r="AB31" s="24">
        <v>35.14</v>
      </c>
      <c r="AC31" s="24">
        <f t="shared" ref="AC31" si="59">AA31*AB31</f>
        <v>3.8653999999999997</v>
      </c>
      <c r="AD31" s="24">
        <f>AC31-AE31</f>
        <v>3.8653999999999997</v>
      </c>
      <c r="AE31" s="24"/>
      <c r="AF31" s="24">
        <f>V31+AA31</f>
        <v>0.18</v>
      </c>
      <c r="AG31" s="24">
        <f t="shared" si="55"/>
        <v>6.2306999999999997</v>
      </c>
      <c r="AH31" s="24">
        <f t="shared" si="55"/>
        <v>6.2306999999999997</v>
      </c>
      <c r="AI31" s="24">
        <f t="shared" si="55"/>
        <v>0</v>
      </c>
    </row>
    <row r="32" spans="1:35" ht="31.5" hidden="1" customHeight="1" x14ac:dyDescent="0.25">
      <c r="A32" s="18"/>
      <c r="B32" s="3" t="s">
        <v>164</v>
      </c>
      <c r="C32" s="17">
        <v>0.18</v>
      </c>
      <c r="D32" s="24">
        <v>32.270000000000003</v>
      </c>
      <c r="E32" s="24">
        <f>C32*D32*0.5</f>
        <v>2.9043000000000001</v>
      </c>
      <c r="F32" s="24">
        <f>E32-G32</f>
        <v>2.9043000000000001</v>
      </c>
      <c r="G32" s="24"/>
      <c r="H32" s="24">
        <v>7.0000000000000007E-2</v>
      </c>
      <c r="I32" s="24">
        <v>32.270000000000003</v>
      </c>
      <c r="J32" s="24">
        <f>H32*I32*0.5</f>
        <v>1.1294500000000003</v>
      </c>
      <c r="K32" s="24">
        <f>J32-L32</f>
        <v>1.1294500000000003</v>
      </c>
      <c r="L32" s="24"/>
      <c r="M32" s="24">
        <f t="shared" si="51"/>
        <v>0.10999999999999999</v>
      </c>
      <c r="N32" s="24">
        <v>33.79</v>
      </c>
      <c r="O32" s="24">
        <f>M32*N32*0.5</f>
        <v>1.8584499999999997</v>
      </c>
      <c r="P32" s="24">
        <f>O32</f>
        <v>1.8584499999999997</v>
      </c>
      <c r="Q32" s="24"/>
      <c r="R32" s="24">
        <f>H32+M32</f>
        <v>0.18</v>
      </c>
      <c r="S32" s="24">
        <f t="shared" si="52"/>
        <v>2.9878999999999998</v>
      </c>
      <c r="T32" s="24">
        <f t="shared" si="52"/>
        <v>2.9878999999999998</v>
      </c>
      <c r="U32" s="24">
        <f t="shared" si="52"/>
        <v>0</v>
      </c>
      <c r="V32" s="24">
        <f t="shared" si="53"/>
        <v>7.0000000000000007E-2</v>
      </c>
      <c r="W32" s="24">
        <v>33.79</v>
      </c>
      <c r="X32" s="24">
        <f>V32*W32*0.5</f>
        <v>1.18265</v>
      </c>
      <c r="Y32" s="24">
        <f>X32-Z32</f>
        <v>1.18265</v>
      </c>
      <c r="Z32" s="24"/>
      <c r="AA32" s="24">
        <f t="shared" si="54"/>
        <v>0.10999999999999999</v>
      </c>
      <c r="AB32" s="24">
        <v>35.14</v>
      </c>
      <c r="AC32" s="24">
        <f>AA32*AB32*0.5</f>
        <v>1.9326999999999999</v>
      </c>
      <c r="AD32" s="24">
        <f>AC32-AE32</f>
        <v>1.9326999999999999</v>
      </c>
      <c r="AE32" s="24"/>
      <c r="AF32" s="24">
        <f>V32+AA32</f>
        <v>0.18</v>
      </c>
      <c r="AG32" s="24">
        <f t="shared" si="55"/>
        <v>3.1153499999999998</v>
      </c>
      <c r="AH32" s="24">
        <f t="shared" si="55"/>
        <v>3.1153499999999998</v>
      </c>
      <c r="AI32" s="24">
        <f t="shared" si="55"/>
        <v>0</v>
      </c>
    </row>
    <row r="33" spans="1:35" s="16" customFormat="1" ht="47.25" hidden="1" x14ac:dyDescent="0.25">
      <c r="A33" s="22" t="s">
        <v>84</v>
      </c>
      <c r="B33" s="10" t="s">
        <v>189</v>
      </c>
      <c r="C33" s="15"/>
      <c r="D33" s="8"/>
      <c r="E33" s="8">
        <f>E34+E35+E36</f>
        <v>25.428649999999998</v>
      </c>
      <c r="F33" s="8">
        <f t="shared" ref="F33:G33" si="60">F34+F35+F36</f>
        <v>24.523740799999999</v>
      </c>
      <c r="G33" s="8">
        <f t="shared" si="60"/>
        <v>0.90490920000000008</v>
      </c>
      <c r="H33" s="8"/>
      <c r="I33" s="8"/>
      <c r="J33" s="8">
        <f>J34+J35+J36</f>
        <v>13.152750000000001</v>
      </c>
      <c r="K33" s="8">
        <f t="shared" ref="K33:L33" si="61">K34+K35+K36</f>
        <v>12.700295400000002</v>
      </c>
      <c r="L33" s="8">
        <f t="shared" si="61"/>
        <v>0.45245460000000004</v>
      </c>
      <c r="M33" s="8"/>
      <c r="N33" s="8"/>
      <c r="O33" s="8">
        <f>O34+O35+O36</f>
        <v>12.854099999999997</v>
      </c>
      <c r="P33" s="8">
        <f t="shared" ref="P33:Q33" si="62">P34+P35+P36</f>
        <v>12.380334599999998</v>
      </c>
      <c r="Q33" s="8">
        <f t="shared" si="62"/>
        <v>0.4737654</v>
      </c>
      <c r="R33" s="8"/>
      <c r="S33" s="8">
        <f>S34+S35+S36</f>
        <v>26.00685</v>
      </c>
      <c r="T33" s="8">
        <f t="shared" ref="T33:U33" si="63">T34+T35+T36</f>
        <v>25.080629999999999</v>
      </c>
      <c r="U33" s="8">
        <f t="shared" si="63"/>
        <v>0.92622000000000004</v>
      </c>
      <c r="V33" s="8"/>
      <c r="W33" s="8"/>
      <c r="X33" s="8">
        <f>X34+X35+X36</f>
        <v>13.77225</v>
      </c>
      <c r="Y33" s="8">
        <f t="shared" ref="Y33:Z33" si="64">Y34+Y35+Y36</f>
        <v>13.298484599999998</v>
      </c>
      <c r="Z33" s="8">
        <f t="shared" si="64"/>
        <v>0.4737654</v>
      </c>
      <c r="AA33" s="8"/>
      <c r="AB33" s="8"/>
      <c r="AC33" s="8">
        <f>AC34+AC35+AC36</f>
        <v>13.367199999999999</v>
      </c>
      <c r="AD33" s="8">
        <f t="shared" ref="AD33:AE33" si="65">AD34+AD35+AD36</f>
        <v>12.874523200000001</v>
      </c>
      <c r="AE33" s="8">
        <f t="shared" si="65"/>
        <v>0.49267680000000003</v>
      </c>
      <c r="AF33" s="8"/>
      <c r="AG33" s="8">
        <f>AG34+AG35+AG36</f>
        <v>27.139449999999997</v>
      </c>
      <c r="AH33" s="8">
        <f t="shared" ref="AH33:AI33" si="66">AH34+AH35+AH36</f>
        <v>26.173007800000001</v>
      </c>
      <c r="AI33" s="8">
        <f t="shared" si="66"/>
        <v>0.96644220000000003</v>
      </c>
    </row>
    <row r="34" spans="1:35" ht="18.75" hidden="1" customHeight="1" x14ac:dyDescent="0.25">
      <c r="A34" s="18"/>
      <c r="B34" s="3" t="s">
        <v>15</v>
      </c>
      <c r="C34" s="17">
        <v>0.28999999999999998</v>
      </c>
      <c r="D34" s="24">
        <v>39.28</v>
      </c>
      <c r="E34" s="24">
        <f>C34*D34</f>
        <v>11.3912</v>
      </c>
      <c r="F34" s="24">
        <f t="shared" si="50"/>
        <v>10.985830399999999</v>
      </c>
      <c r="G34" s="24">
        <f>5.16*2*D34/1000</f>
        <v>0.40536960000000005</v>
      </c>
      <c r="H34" s="24">
        <v>0.15</v>
      </c>
      <c r="I34" s="24">
        <v>39.28</v>
      </c>
      <c r="J34" s="24">
        <f>H34*I34</f>
        <v>5.8920000000000003</v>
      </c>
      <c r="K34" s="24">
        <f>J34-L34</f>
        <v>5.6893152000000002</v>
      </c>
      <c r="L34" s="24">
        <f>5.16*I34/1000</f>
        <v>0.20268480000000003</v>
      </c>
      <c r="M34" s="24">
        <f t="shared" ref="M34:M36" si="67">C34-H34</f>
        <v>0.13999999999999999</v>
      </c>
      <c r="N34" s="24">
        <v>41.13</v>
      </c>
      <c r="O34" s="24">
        <f>M34*N34</f>
        <v>5.7581999999999995</v>
      </c>
      <c r="P34" s="24">
        <f>O34-Q34</f>
        <v>5.5459691999999992</v>
      </c>
      <c r="Q34" s="24">
        <f>5.16*N34/1000</f>
        <v>0.21223080000000002</v>
      </c>
      <c r="R34" s="24">
        <f>H34+M34</f>
        <v>0.28999999999999998</v>
      </c>
      <c r="S34" s="24">
        <f t="shared" ref="S34:U36" si="68">J34+O34</f>
        <v>11.6502</v>
      </c>
      <c r="T34" s="24">
        <f t="shared" si="68"/>
        <v>11.235284399999999</v>
      </c>
      <c r="U34" s="24">
        <f t="shared" si="68"/>
        <v>0.41491560000000005</v>
      </c>
      <c r="V34" s="24">
        <f t="shared" ref="V34:V36" si="69">H34</f>
        <v>0.15</v>
      </c>
      <c r="W34" s="24">
        <v>41.13</v>
      </c>
      <c r="X34" s="24">
        <f>V34*W34</f>
        <v>6.1695000000000002</v>
      </c>
      <c r="Y34" s="24">
        <f>X34-Z34</f>
        <v>5.9572691999999998</v>
      </c>
      <c r="Z34" s="24">
        <f>5.16*W34/1000</f>
        <v>0.21223080000000002</v>
      </c>
      <c r="AA34" s="24">
        <f t="shared" ref="AA34:AA36" si="70">M34</f>
        <v>0.13999999999999999</v>
      </c>
      <c r="AB34" s="24">
        <v>42.77</v>
      </c>
      <c r="AC34" s="24">
        <f>AA34*AB34</f>
        <v>5.9878</v>
      </c>
      <c r="AD34" s="24">
        <f>AC34-AE34</f>
        <v>5.7671067999999996</v>
      </c>
      <c r="AE34" s="24">
        <f>5.16*AB34/1000</f>
        <v>0.22069320000000001</v>
      </c>
      <c r="AF34" s="24">
        <f>V34+AA34</f>
        <v>0.28999999999999998</v>
      </c>
      <c r="AG34" s="24">
        <f t="shared" ref="AG34:AI36" si="71">X34+AC34</f>
        <v>12.157299999999999</v>
      </c>
      <c r="AH34" s="24">
        <f t="shared" si="71"/>
        <v>11.724375999999999</v>
      </c>
      <c r="AI34" s="24">
        <f t="shared" si="71"/>
        <v>0.43292400000000003</v>
      </c>
    </row>
    <row r="35" spans="1:35" ht="18" hidden="1" customHeight="1" x14ac:dyDescent="0.25">
      <c r="A35" s="18"/>
      <c r="B35" s="3" t="s">
        <v>16</v>
      </c>
      <c r="C35" s="17">
        <v>0.28999999999999998</v>
      </c>
      <c r="D35" s="24">
        <v>32.270000000000003</v>
      </c>
      <c r="E35" s="24">
        <f t="shared" si="32"/>
        <v>9.3582999999999998</v>
      </c>
      <c r="F35" s="24">
        <f t="shared" si="50"/>
        <v>9.0252736000000002</v>
      </c>
      <c r="G35" s="24">
        <f>5.16*2*D35/1000</f>
        <v>0.3330264</v>
      </c>
      <c r="H35" s="24">
        <v>0.15</v>
      </c>
      <c r="I35" s="24">
        <v>32.270000000000003</v>
      </c>
      <c r="J35" s="24">
        <f t="shared" ref="J35" si="72">H35*I35</f>
        <v>4.8405000000000005</v>
      </c>
      <c r="K35" s="24">
        <f>J35-L35</f>
        <v>4.6739868000000007</v>
      </c>
      <c r="L35" s="24">
        <f>5.16*I35/1000</f>
        <v>0.1665132</v>
      </c>
      <c r="M35" s="24">
        <f t="shared" si="67"/>
        <v>0.13999999999999999</v>
      </c>
      <c r="N35" s="24">
        <v>33.79</v>
      </c>
      <c r="O35" s="24">
        <f t="shared" ref="O35" si="73">M35*N35</f>
        <v>4.730599999999999</v>
      </c>
      <c r="P35" s="24">
        <f>O35-Q35</f>
        <v>4.5562435999999993</v>
      </c>
      <c r="Q35" s="24">
        <f>5.16*N35/1000</f>
        <v>0.17435639999999999</v>
      </c>
      <c r="R35" s="24">
        <f>H35+M35</f>
        <v>0.28999999999999998</v>
      </c>
      <c r="S35" s="24">
        <f t="shared" si="68"/>
        <v>9.5710999999999995</v>
      </c>
      <c r="T35" s="24">
        <f t="shared" si="68"/>
        <v>9.2302303999999999</v>
      </c>
      <c r="U35" s="24">
        <f t="shared" si="68"/>
        <v>0.34086959999999999</v>
      </c>
      <c r="V35" s="24">
        <f t="shared" si="69"/>
        <v>0.15</v>
      </c>
      <c r="W35" s="24">
        <v>33.79</v>
      </c>
      <c r="X35" s="24">
        <f t="shared" ref="X35" si="74">V35*W35</f>
        <v>5.0684999999999993</v>
      </c>
      <c r="Y35" s="24">
        <f>X35-Z35</f>
        <v>4.8941435999999996</v>
      </c>
      <c r="Z35" s="24">
        <f>5.16*W35/1000</f>
        <v>0.17435639999999999</v>
      </c>
      <c r="AA35" s="24">
        <f t="shared" si="70"/>
        <v>0.13999999999999999</v>
      </c>
      <c r="AB35" s="24">
        <v>35.14</v>
      </c>
      <c r="AC35" s="24">
        <f t="shared" ref="AC35" si="75">AA35*AB35</f>
        <v>4.9196</v>
      </c>
      <c r="AD35" s="24">
        <f>AC35-AE35</f>
        <v>4.7382776</v>
      </c>
      <c r="AE35" s="24">
        <f>5.16*AB35/1000</f>
        <v>0.18132240000000002</v>
      </c>
      <c r="AF35" s="24">
        <f>V35+AA35</f>
        <v>0.28999999999999998</v>
      </c>
      <c r="AG35" s="24">
        <f t="shared" si="71"/>
        <v>9.9880999999999993</v>
      </c>
      <c r="AH35" s="24">
        <f t="shared" si="71"/>
        <v>9.6324211999999996</v>
      </c>
      <c r="AI35" s="24">
        <f t="shared" si="71"/>
        <v>0.35567880000000002</v>
      </c>
    </row>
    <row r="36" spans="1:35" ht="30" hidden="1" customHeight="1" x14ac:dyDescent="0.25">
      <c r="A36" s="18"/>
      <c r="B36" s="3" t="s">
        <v>164</v>
      </c>
      <c r="C36" s="17">
        <v>0.28999999999999998</v>
      </c>
      <c r="D36" s="24">
        <v>32.270000000000003</v>
      </c>
      <c r="E36" s="24">
        <f>C36*D36*0.5</f>
        <v>4.6791499999999999</v>
      </c>
      <c r="F36" s="24">
        <f>E36-G36</f>
        <v>4.5126368000000001</v>
      </c>
      <c r="G36" s="24">
        <f>5.16*2*D36*0.5/1000</f>
        <v>0.1665132</v>
      </c>
      <c r="H36" s="24">
        <v>0.15</v>
      </c>
      <c r="I36" s="24">
        <v>32.270000000000003</v>
      </c>
      <c r="J36" s="24">
        <f>H36*I36*0.5</f>
        <v>2.4202500000000002</v>
      </c>
      <c r="K36" s="24">
        <f>J36-L36</f>
        <v>2.3369934000000003</v>
      </c>
      <c r="L36" s="24">
        <f>5.16*I36*0.5/1000</f>
        <v>8.32566E-2</v>
      </c>
      <c r="M36" s="24">
        <f t="shared" si="67"/>
        <v>0.13999999999999999</v>
      </c>
      <c r="N36" s="24">
        <v>33.79</v>
      </c>
      <c r="O36" s="24">
        <f>M36*N36*0.5</f>
        <v>2.3652999999999995</v>
      </c>
      <c r="P36" s="24">
        <f>O36-Q36</f>
        <v>2.2781217999999996</v>
      </c>
      <c r="Q36" s="24">
        <f>5.16*N36*0.5/1000</f>
        <v>8.7178199999999997E-2</v>
      </c>
      <c r="R36" s="24">
        <f>H36+M36</f>
        <v>0.28999999999999998</v>
      </c>
      <c r="S36" s="24">
        <f t="shared" si="68"/>
        <v>4.7855499999999997</v>
      </c>
      <c r="T36" s="24">
        <f t="shared" si="68"/>
        <v>4.6151152</v>
      </c>
      <c r="U36" s="24">
        <f t="shared" si="68"/>
        <v>0.1704348</v>
      </c>
      <c r="V36" s="24">
        <f t="shared" si="69"/>
        <v>0.15</v>
      </c>
      <c r="W36" s="24">
        <v>33.79</v>
      </c>
      <c r="X36" s="24">
        <f>V36*W36*0.5</f>
        <v>2.5342499999999997</v>
      </c>
      <c r="Y36" s="24">
        <f>X36-Z36</f>
        <v>2.4470717999999998</v>
      </c>
      <c r="Z36" s="24">
        <f>5.16*W36*0.5/1000</f>
        <v>8.7178199999999997E-2</v>
      </c>
      <c r="AA36" s="24">
        <f t="shared" si="70"/>
        <v>0.13999999999999999</v>
      </c>
      <c r="AB36" s="24">
        <v>35.14</v>
      </c>
      <c r="AC36" s="24">
        <f>AA36*AB36*0.5</f>
        <v>2.4598</v>
      </c>
      <c r="AD36" s="24">
        <f>AC36-AE36</f>
        <v>2.3691388</v>
      </c>
      <c r="AE36" s="24">
        <f>5.16*AB36*0.5/1000</f>
        <v>9.0661200000000011E-2</v>
      </c>
      <c r="AF36" s="24">
        <f>V36+AA36</f>
        <v>0.28999999999999998</v>
      </c>
      <c r="AG36" s="24">
        <f t="shared" si="71"/>
        <v>4.9940499999999997</v>
      </c>
      <c r="AH36" s="24">
        <f t="shared" si="71"/>
        <v>4.8162105999999998</v>
      </c>
      <c r="AI36" s="24">
        <f t="shared" si="71"/>
        <v>0.17783940000000001</v>
      </c>
    </row>
    <row r="37" spans="1:35" s="16" customFormat="1" ht="31.5" hidden="1" x14ac:dyDescent="0.25">
      <c r="A37" s="22" t="s">
        <v>85</v>
      </c>
      <c r="B37" s="10" t="s">
        <v>12</v>
      </c>
      <c r="C37" s="15"/>
      <c r="D37" s="8"/>
      <c r="E37" s="8">
        <f>E38+E39+E40</f>
        <v>10.5222</v>
      </c>
      <c r="F37" s="8">
        <f t="shared" ref="F37:G37" si="76">F38+F39+F40</f>
        <v>10.5222</v>
      </c>
      <c r="G37" s="8">
        <f t="shared" si="76"/>
        <v>0</v>
      </c>
      <c r="H37" s="8"/>
      <c r="I37" s="8"/>
      <c r="J37" s="8">
        <f>J38+J39+J40</f>
        <v>5.2610999999999999</v>
      </c>
      <c r="K37" s="8">
        <f t="shared" ref="K37:L37" si="77">K38+K39+K40</f>
        <v>5.2610999999999999</v>
      </c>
      <c r="L37" s="8">
        <f t="shared" si="77"/>
        <v>0</v>
      </c>
      <c r="M37" s="8"/>
      <c r="N37" s="8"/>
      <c r="O37" s="8">
        <f>O38+O39+O40</f>
        <v>5.5089000000000006</v>
      </c>
      <c r="P37" s="8">
        <f t="shared" ref="P37:Q37" si="78">P38+P39+P40</f>
        <v>5.5089000000000006</v>
      </c>
      <c r="Q37" s="8">
        <f t="shared" si="78"/>
        <v>0</v>
      </c>
      <c r="R37" s="8"/>
      <c r="S37" s="8">
        <f>S38+S39+S40</f>
        <v>10.77</v>
      </c>
      <c r="T37" s="8">
        <f t="shared" ref="T37:U37" si="79">T38+T39+T40</f>
        <v>10.77</v>
      </c>
      <c r="U37" s="8">
        <f t="shared" si="79"/>
        <v>0</v>
      </c>
      <c r="V37" s="8"/>
      <c r="W37" s="8"/>
      <c r="X37" s="8">
        <f>X38+X39+X40</f>
        <v>5.5089000000000006</v>
      </c>
      <c r="Y37" s="8">
        <f t="shared" ref="Y37:Z37" si="80">Y38+Y39+Y40</f>
        <v>5.5089000000000006</v>
      </c>
      <c r="Z37" s="8">
        <f t="shared" si="80"/>
        <v>0</v>
      </c>
      <c r="AA37" s="8"/>
      <c r="AB37" s="8"/>
      <c r="AC37" s="8">
        <f>AC38+AC39+AC40</f>
        <v>5.7287999999999997</v>
      </c>
      <c r="AD37" s="8">
        <f t="shared" ref="AD37:AE37" si="81">AD38+AD39+AD40</f>
        <v>5.7287999999999997</v>
      </c>
      <c r="AE37" s="8">
        <f t="shared" si="81"/>
        <v>0</v>
      </c>
      <c r="AF37" s="8"/>
      <c r="AG37" s="8">
        <f>AG38+AG39+AG40</f>
        <v>11.2377</v>
      </c>
      <c r="AH37" s="8">
        <f t="shared" ref="AH37:AI37" si="82">AH38+AH39+AH40</f>
        <v>11.2377</v>
      </c>
      <c r="AI37" s="8">
        <f t="shared" si="82"/>
        <v>0</v>
      </c>
    </row>
    <row r="38" spans="1:35" hidden="1" x14ac:dyDescent="0.25">
      <c r="A38" s="18"/>
      <c r="B38" s="3" t="s">
        <v>15</v>
      </c>
      <c r="C38" s="17">
        <v>0.12</v>
      </c>
      <c r="D38" s="24">
        <v>39.28</v>
      </c>
      <c r="E38" s="24">
        <f>C38*D38</f>
        <v>4.7135999999999996</v>
      </c>
      <c r="F38" s="24">
        <f t="shared" si="50"/>
        <v>4.7135999999999996</v>
      </c>
      <c r="G38" s="24"/>
      <c r="H38" s="24">
        <v>0.06</v>
      </c>
      <c r="I38" s="24">
        <v>39.28</v>
      </c>
      <c r="J38" s="24">
        <f>H38*I38</f>
        <v>2.3567999999999998</v>
      </c>
      <c r="K38" s="24">
        <f>J38-L38</f>
        <v>2.3567999999999998</v>
      </c>
      <c r="L38" s="24"/>
      <c r="M38" s="24">
        <f t="shared" ref="M38:M40" si="83">C38-H38</f>
        <v>0.06</v>
      </c>
      <c r="N38" s="24">
        <v>41.13</v>
      </c>
      <c r="O38" s="24">
        <f>M38*N38</f>
        <v>2.4678</v>
      </c>
      <c r="P38" s="24">
        <f>O38-Q38</f>
        <v>2.4678</v>
      </c>
      <c r="Q38" s="24"/>
      <c r="R38" s="24">
        <f>H38+M38</f>
        <v>0.12</v>
      </c>
      <c r="S38" s="24">
        <f t="shared" ref="S38:U40" si="84">J38+O38</f>
        <v>4.8246000000000002</v>
      </c>
      <c r="T38" s="24">
        <f t="shared" si="84"/>
        <v>4.8246000000000002</v>
      </c>
      <c r="U38" s="24">
        <f t="shared" si="84"/>
        <v>0</v>
      </c>
      <c r="V38" s="24">
        <f t="shared" ref="V38:V40" si="85">H38</f>
        <v>0.06</v>
      </c>
      <c r="W38" s="24">
        <v>41.13</v>
      </c>
      <c r="X38" s="24">
        <f>V38*W38</f>
        <v>2.4678</v>
      </c>
      <c r="Y38" s="24">
        <f>X38-Z38</f>
        <v>2.4678</v>
      </c>
      <c r="Z38" s="24"/>
      <c r="AA38" s="24">
        <f t="shared" ref="AA38:AA40" si="86">M38</f>
        <v>0.06</v>
      </c>
      <c r="AB38" s="24">
        <v>42.77</v>
      </c>
      <c r="AC38" s="24">
        <f>AA38*AB38</f>
        <v>2.5662000000000003</v>
      </c>
      <c r="AD38" s="24">
        <f>AC38-AE38</f>
        <v>2.5662000000000003</v>
      </c>
      <c r="AE38" s="24"/>
      <c r="AF38" s="24">
        <f>V38+AA38</f>
        <v>0.12</v>
      </c>
      <c r="AG38" s="24">
        <f t="shared" ref="AG38:AI40" si="87">X38+AC38</f>
        <v>5.0340000000000007</v>
      </c>
      <c r="AH38" s="24">
        <f t="shared" si="87"/>
        <v>5.0340000000000007</v>
      </c>
      <c r="AI38" s="24">
        <f t="shared" si="87"/>
        <v>0</v>
      </c>
    </row>
    <row r="39" spans="1:35" hidden="1" x14ac:dyDescent="0.25">
      <c r="A39" s="18"/>
      <c r="B39" s="3" t="s">
        <v>16</v>
      </c>
      <c r="C39" s="17">
        <v>0.12</v>
      </c>
      <c r="D39" s="24">
        <v>32.270000000000003</v>
      </c>
      <c r="E39" s="24">
        <f t="shared" si="32"/>
        <v>3.8724000000000003</v>
      </c>
      <c r="F39" s="24">
        <f t="shared" si="50"/>
        <v>3.8724000000000003</v>
      </c>
      <c r="G39" s="24"/>
      <c r="H39" s="24">
        <v>0.06</v>
      </c>
      <c r="I39" s="24">
        <v>32.270000000000003</v>
      </c>
      <c r="J39" s="24">
        <f t="shared" ref="J39" si="88">H39*I39</f>
        <v>1.9362000000000001</v>
      </c>
      <c r="K39" s="24">
        <f>J39-L39</f>
        <v>1.9362000000000001</v>
      </c>
      <c r="L39" s="24"/>
      <c r="M39" s="24">
        <f t="shared" si="83"/>
        <v>0.06</v>
      </c>
      <c r="N39" s="24">
        <v>33.79</v>
      </c>
      <c r="O39" s="24">
        <f t="shared" ref="O39" si="89">M39*N39</f>
        <v>2.0274000000000001</v>
      </c>
      <c r="P39" s="24">
        <f>O39-Q39</f>
        <v>2.0274000000000001</v>
      </c>
      <c r="Q39" s="24"/>
      <c r="R39" s="24">
        <f>H39+M39</f>
        <v>0.12</v>
      </c>
      <c r="S39" s="24">
        <f t="shared" si="84"/>
        <v>3.9636000000000005</v>
      </c>
      <c r="T39" s="24">
        <f t="shared" si="84"/>
        <v>3.9636000000000005</v>
      </c>
      <c r="U39" s="24">
        <f t="shared" si="84"/>
        <v>0</v>
      </c>
      <c r="V39" s="24">
        <f t="shared" si="85"/>
        <v>0.06</v>
      </c>
      <c r="W39" s="24">
        <v>33.79</v>
      </c>
      <c r="X39" s="24">
        <f t="shared" ref="X39" si="90">V39*W39</f>
        <v>2.0274000000000001</v>
      </c>
      <c r="Y39" s="24">
        <f>X39-Z39</f>
        <v>2.0274000000000001</v>
      </c>
      <c r="Z39" s="24"/>
      <c r="AA39" s="24">
        <f t="shared" si="86"/>
        <v>0.06</v>
      </c>
      <c r="AB39" s="24">
        <v>35.14</v>
      </c>
      <c r="AC39" s="24">
        <f>AA39*AB39</f>
        <v>2.1084000000000001</v>
      </c>
      <c r="AD39" s="24">
        <f>AC39-AE39</f>
        <v>2.1084000000000001</v>
      </c>
      <c r="AE39" s="24"/>
      <c r="AF39" s="24">
        <f>V39+AA39</f>
        <v>0.12</v>
      </c>
      <c r="AG39" s="24">
        <f t="shared" si="87"/>
        <v>4.1357999999999997</v>
      </c>
      <c r="AH39" s="24">
        <f t="shared" si="87"/>
        <v>4.1357999999999997</v>
      </c>
      <c r="AI39" s="24">
        <f t="shared" si="87"/>
        <v>0</v>
      </c>
    </row>
    <row r="40" spans="1:35" ht="31.5" hidden="1" x14ac:dyDescent="0.25">
      <c r="A40" s="18"/>
      <c r="B40" s="3" t="s">
        <v>164</v>
      </c>
      <c r="C40" s="17">
        <v>0.12</v>
      </c>
      <c r="D40" s="24">
        <v>32.270000000000003</v>
      </c>
      <c r="E40" s="24">
        <f>C40*D40*0.5</f>
        <v>1.9362000000000001</v>
      </c>
      <c r="F40" s="24">
        <f>E40-G40</f>
        <v>1.9362000000000001</v>
      </c>
      <c r="G40" s="24"/>
      <c r="H40" s="24">
        <v>0.06</v>
      </c>
      <c r="I40" s="24">
        <v>32.270000000000003</v>
      </c>
      <c r="J40" s="24">
        <f>H40*I40*0.5</f>
        <v>0.96810000000000007</v>
      </c>
      <c r="K40" s="24">
        <f>J40-L40</f>
        <v>0.96810000000000007</v>
      </c>
      <c r="L40" s="24"/>
      <c r="M40" s="24">
        <f t="shared" si="83"/>
        <v>0.06</v>
      </c>
      <c r="N40" s="24">
        <v>33.79</v>
      </c>
      <c r="O40" s="24">
        <f>M40*N40*0.5</f>
        <v>1.0137</v>
      </c>
      <c r="P40" s="24">
        <f>O40-Q40</f>
        <v>1.0137</v>
      </c>
      <c r="Q40" s="24"/>
      <c r="R40" s="24">
        <f>H40+M40</f>
        <v>0.12</v>
      </c>
      <c r="S40" s="24">
        <f t="shared" si="84"/>
        <v>1.9818000000000002</v>
      </c>
      <c r="T40" s="24">
        <f t="shared" si="84"/>
        <v>1.9818000000000002</v>
      </c>
      <c r="U40" s="24">
        <f t="shared" si="84"/>
        <v>0</v>
      </c>
      <c r="V40" s="24">
        <f t="shared" si="85"/>
        <v>0.06</v>
      </c>
      <c r="W40" s="24">
        <v>33.79</v>
      </c>
      <c r="X40" s="24">
        <f>V40*W40*0.5</f>
        <v>1.0137</v>
      </c>
      <c r="Y40" s="24">
        <f>X40-Z40</f>
        <v>1.0137</v>
      </c>
      <c r="Z40" s="24"/>
      <c r="AA40" s="24">
        <f t="shared" si="86"/>
        <v>0.06</v>
      </c>
      <c r="AB40" s="24">
        <v>35.14</v>
      </c>
      <c r="AC40" s="24">
        <f>AA40*AB40*0.5</f>
        <v>1.0542</v>
      </c>
      <c r="AD40" s="24">
        <f>AC40-AE40</f>
        <v>1.0542</v>
      </c>
      <c r="AE40" s="24"/>
      <c r="AF40" s="24">
        <f>V40+AA40</f>
        <v>0.12</v>
      </c>
      <c r="AG40" s="24">
        <f t="shared" si="87"/>
        <v>2.0678999999999998</v>
      </c>
      <c r="AH40" s="24">
        <f t="shared" si="87"/>
        <v>2.0678999999999998</v>
      </c>
      <c r="AI40" s="24">
        <f t="shared" si="87"/>
        <v>0</v>
      </c>
    </row>
    <row r="41" spans="1:35" s="16" customFormat="1" ht="47.25" hidden="1" x14ac:dyDescent="0.25">
      <c r="A41" s="22" t="s">
        <v>79</v>
      </c>
      <c r="B41" s="1" t="s">
        <v>13</v>
      </c>
      <c r="C41" s="15"/>
      <c r="D41" s="8"/>
      <c r="E41" s="8">
        <f>E42+E43+E44</f>
        <v>64.010049999999993</v>
      </c>
      <c r="F41" s="8">
        <f t="shared" ref="F41:G41" si="91">F42+F43+F44</f>
        <v>53.487849999999995</v>
      </c>
      <c r="G41" s="8">
        <f t="shared" si="91"/>
        <v>10.522200000000002</v>
      </c>
      <c r="H41" s="8"/>
      <c r="I41" s="8"/>
      <c r="J41" s="8">
        <f>J42+J43+J44</f>
        <v>33.320300000000003</v>
      </c>
      <c r="K41" s="8">
        <f t="shared" ref="K41:L41" si="92">K42+K43+K44</f>
        <v>28.059200000000001</v>
      </c>
      <c r="L41" s="8">
        <f t="shared" si="92"/>
        <v>5.2611000000000008</v>
      </c>
      <c r="M41" s="8"/>
      <c r="N41" s="8"/>
      <c r="O41" s="8">
        <f>O42+O43+O44</f>
        <v>32.135249999999999</v>
      </c>
      <c r="P41" s="8">
        <f t="shared" ref="P41:Q41" si="93">P42+P43+P44</f>
        <v>26.626349999999995</v>
      </c>
      <c r="Q41" s="8">
        <f t="shared" si="93"/>
        <v>5.5088999999999997</v>
      </c>
      <c r="R41" s="8"/>
      <c r="S41" s="8">
        <f>S42+S43+S44</f>
        <v>65.455550000000002</v>
      </c>
      <c r="T41" s="8">
        <f t="shared" ref="T41:U41" si="94">T42+T43+T44</f>
        <v>54.685549999999999</v>
      </c>
      <c r="U41" s="8">
        <f t="shared" si="94"/>
        <v>10.77</v>
      </c>
      <c r="V41" s="8"/>
      <c r="W41" s="8"/>
      <c r="X41" s="8">
        <f>X42+X43+X44</f>
        <v>34.889699999999998</v>
      </c>
      <c r="Y41" s="8">
        <f t="shared" ref="Y41:Z41" si="95">Y42+Y43+Y44</f>
        <v>29.380800000000001</v>
      </c>
      <c r="Z41" s="8">
        <f t="shared" si="95"/>
        <v>5.5088999999999997</v>
      </c>
      <c r="AA41" s="8"/>
      <c r="AB41" s="8"/>
      <c r="AC41" s="8">
        <f>AC42+AC43+AC44</f>
        <v>33.417999999999999</v>
      </c>
      <c r="AD41" s="8">
        <f t="shared" ref="AD41:AE41" si="96">AD42+AD43+AD44</f>
        <v>27.6892</v>
      </c>
      <c r="AE41" s="8">
        <f t="shared" si="96"/>
        <v>5.7287999999999997</v>
      </c>
      <c r="AF41" s="8"/>
      <c r="AG41" s="8">
        <f>AG42+AG43+AG44</f>
        <v>68.307699999999997</v>
      </c>
      <c r="AH41" s="8">
        <f>AH42+AH43+AH44</f>
        <v>57.07</v>
      </c>
      <c r="AI41" s="8">
        <f>AI42+AI43+AI44</f>
        <v>11.2377</v>
      </c>
    </row>
    <row r="42" spans="1:35" hidden="1" x14ac:dyDescent="0.25">
      <c r="A42" s="18"/>
      <c r="B42" s="3" t="s">
        <v>15</v>
      </c>
      <c r="C42" s="17">
        <v>0.73</v>
      </c>
      <c r="D42" s="24">
        <v>39.28</v>
      </c>
      <c r="E42" s="24">
        <f>C42*D42</f>
        <v>28.674399999999999</v>
      </c>
      <c r="F42" s="24">
        <f>E42-G42</f>
        <v>23.960799999999999</v>
      </c>
      <c r="G42" s="24">
        <f>60*2*D42/1000</f>
        <v>4.7136000000000005</v>
      </c>
      <c r="H42" s="24">
        <v>0.38</v>
      </c>
      <c r="I42" s="24">
        <v>39.28</v>
      </c>
      <c r="J42" s="24">
        <f>H42*I42</f>
        <v>14.926400000000001</v>
      </c>
      <c r="K42" s="24">
        <f>J42-L42</f>
        <v>12.569600000000001</v>
      </c>
      <c r="L42" s="24">
        <f>60*I42/1000</f>
        <v>2.3568000000000002</v>
      </c>
      <c r="M42" s="24">
        <f t="shared" ref="M42:M44" si="97">C42-H42</f>
        <v>0.35</v>
      </c>
      <c r="N42" s="24">
        <v>41.13</v>
      </c>
      <c r="O42" s="24">
        <f>M42*N42</f>
        <v>14.3955</v>
      </c>
      <c r="P42" s="24">
        <f>O42-Q42</f>
        <v>11.9277</v>
      </c>
      <c r="Q42" s="24">
        <f>60*N42/1000</f>
        <v>2.4678</v>
      </c>
      <c r="R42" s="24">
        <f>H42+M42</f>
        <v>0.73</v>
      </c>
      <c r="S42" s="24">
        <f t="shared" ref="S42:U44" si="98">J42+O42</f>
        <v>29.321899999999999</v>
      </c>
      <c r="T42" s="24">
        <f t="shared" si="98"/>
        <v>24.497300000000003</v>
      </c>
      <c r="U42" s="24">
        <f t="shared" si="98"/>
        <v>4.8246000000000002</v>
      </c>
      <c r="V42" s="24">
        <f t="shared" ref="V42:V44" si="99">H42</f>
        <v>0.38</v>
      </c>
      <c r="W42" s="24">
        <v>41.13</v>
      </c>
      <c r="X42" s="24">
        <f>V42*W42</f>
        <v>15.6294</v>
      </c>
      <c r="Y42" s="24">
        <f>X42-Z42</f>
        <v>13.1616</v>
      </c>
      <c r="Z42" s="24">
        <f>60*W42/1000</f>
        <v>2.4678</v>
      </c>
      <c r="AA42" s="24">
        <f t="shared" ref="AA42:AA44" si="100">M42</f>
        <v>0.35</v>
      </c>
      <c r="AB42" s="24">
        <v>42.77</v>
      </c>
      <c r="AC42" s="24">
        <f>AA42*AB42</f>
        <v>14.9695</v>
      </c>
      <c r="AD42" s="24">
        <f>AC42-AE42</f>
        <v>12.4033</v>
      </c>
      <c r="AE42" s="24">
        <f>60*AB42/1000</f>
        <v>2.5662000000000003</v>
      </c>
      <c r="AF42" s="24">
        <f>V42+AA42</f>
        <v>0.73</v>
      </c>
      <c r="AG42" s="24">
        <f t="shared" ref="AG42:AI44" si="101">X42+AC42</f>
        <v>30.5989</v>
      </c>
      <c r="AH42" s="24">
        <f t="shared" si="101"/>
        <v>25.564900000000002</v>
      </c>
      <c r="AI42" s="24">
        <f t="shared" si="101"/>
        <v>5.0340000000000007</v>
      </c>
    </row>
    <row r="43" spans="1:35" hidden="1" x14ac:dyDescent="0.25">
      <c r="A43" s="18"/>
      <c r="B43" s="3" t="s">
        <v>16</v>
      </c>
      <c r="C43" s="17">
        <v>0.73</v>
      </c>
      <c r="D43" s="24">
        <v>32.270000000000003</v>
      </c>
      <c r="E43" s="24">
        <f t="shared" si="32"/>
        <v>23.557100000000002</v>
      </c>
      <c r="F43" s="24">
        <f t="shared" si="50"/>
        <v>19.684699999999999</v>
      </c>
      <c r="G43" s="24">
        <f>60*2*D43/1000</f>
        <v>3.8724000000000007</v>
      </c>
      <c r="H43" s="24">
        <v>0.38</v>
      </c>
      <c r="I43" s="24">
        <v>32.270000000000003</v>
      </c>
      <c r="J43" s="24">
        <f t="shared" ref="J43" si="102">H43*I43</f>
        <v>12.262600000000001</v>
      </c>
      <c r="K43" s="24">
        <f>J43-L43</f>
        <v>10.3264</v>
      </c>
      <c r="L43" s="24">
        <f>60*I43/1000</f>
        <v>1.9362000000000004</v>
      </c>
      <c r="M43" s="24">
        <f t="shared" si="97"/>
        <v>0.35</v>
      </c>
      <c r="N43" s="24">
        <v>33.79</v>
      </c>
      <c r="O43" s="24">
        <f t="shared" ref="O43" si="103">M43*N43</f>
        <v>11.826499999999999</v>
      </c>
      <c r="P43" s="24">
        <f>O43-Q43</f>
        <v>9.7990999999999993</v>
      </c>
      <c r="Q43" s="24">
        <f>60*N43/1000</f>
        <v>2.0273999999999996</v>
      </c>
      <c r="R43" s="24">
        <f>H43+M43</f>
        <v>0.73</v>
      </c>
      <c r="S43" s="24">
        <f t="shared" si="98"/>
        <v>24.089100000000002</v>
      </c>
      <c r="T43" s="24">
        <f t="shared" si="98"/>
        <v>20.125499999999999</v>
      </c>
      <c r="U43" s="24">
        <f t="shared" si="98"/>
        <v>3.9636</v>
      </c>
      <c r="V43" s="24">
        <f t="shared" si="99"/>
        <v>0.38</v>
      </c>
      <c r="W43" s="24">
        <v>33.79</v>
      </c>
      <c r="X43" s="24">
        <f t="shared" ref="X43" si="104">V43*W43</f>
        <v>12.840199999999999</v>
      </c>
      <c r="Y43" s="24">
        <f>X43-Z43</f>
        <v>10.812799999999999</v>
      </c>
      <c r="Z43" s="24">
        <f>60*W43/1000</f>
        <v>2.0273999999999996</v>
      </c>
      <c r="AA43" s="24">
        <f t="shared" si="100"/>
        <v>0.35</v>
      </c>
      <c r="AB43" s="24">
        <v>35.14</v>
      </c>
      <c r="AC43" s="24">
        <f t="shared" ref="AC43" si="105">AA43*AB43</f>
        <v>12.298999999999999</v>
      </c>
      <c r="AD43" s="24">
        <f>AC43-AE43</f>
        <v>10.1906</v>
      </c>
      <c r="AE43" s="24">
        <f>60*AB43/1000</f>
        <v>2.1084000000000001</v>
      </c>
      <c r="AF43" s="24">
        <f>V43+AA43</f>
        <v>0.73</v>
      </c>
      <c r="AG43" s="24">
        <f t="shared" si="101"/>
        <v>25.139199999999999</v>
      </c>
      <c r="AH43" s="24">
        <f t="shared" si="101"/>
        <v>21.003399999999999</v>
      </c>
      <c r="AI43" s="24">
        <f t="shared" si="101"/>
        <v>4.1357999999999997</v>
      </c>
    </row>
    <row r="44" spans="1:35" ht="31.5" hidden="1" x14ac:dyDescent="0.25">
      <c r="A44" s="18"/>
      <c r="B44" s="3" t="s">
        <v>164</v>
      </c>
      <c r="C44" s="17">
        <v>0.73</v>
      </c>
      <c r="D44" s="24">
        <v>32.270000000000003</v>
      </c>
      <c r="E44" s="24">
        <f>C44*D44*0.5</f>
        <v>11.778550000000001</v>
      </c>
      <c r="F44" s="24">
        <f>E44-G44</f>
        <v>9.8423499999999997</v>
      </c>
      <c r="G44" s="24">
        <f>60*2*D44*0.5/1000</f>
        <v>1.9362000000000004</v>
      </c>
      <c r="H44" s="24">
        <v>0.38</v>
      </c>
      <c r="I44" s="24">
        <v>32.270000000000003</v>
      </c>
      <c r="J44" s="24">
        <f>H44*I44*0.5</f>
        <v>6.1313000000000004</v>
      </c>
      <c r="K44" s="24">
        <f>J44-L44</f>
        <v>5.1631999999999998</v>
      </c>
      <c r="L44" s="24">
        <f>60*I44*0.5/1000</f>
        <v>0.96810000000000018</v>
      </c>
      <c r="M44" s="24">
        <f t="shared" si="97"/>
        <v>0.35</v>
      </c>
      <c r="N44" s="24">
        <v>33.79</v>
      </c>
      <c r="O44" s="24">
        <f>M44*N44*0.5</f>
        <v>5.9132499999999997</v>
      </c>
      <c r="P44" s="24">
        <f>O44-Q44</f>
        <v>4.8995499999999996</v>
      </c>
      <c r="Q44" s="24">
        <f>60*N44*0.5/1000</f>
        <v>1.0136999999999998</v>
      </c>
      <c r="R44" s="24">
        <f>H44+M44</f>
        <v>0.73</v>
      </c>
      <c r="S44" s="24">
        <f t="shared" si="98"/>
        <v>12.044550000000001</v>
      </c>
      <c r="T44" s="24">
        <f t="shared" si="98"/>
        <v>10.062749999999999</v>
      </c>
      <c r="U44" s="24">
        <f t="shared" si="98"/>
        <v>1.9818</v>
      </c>
      <c r="V44" s="24">
        <f t="shared" si="99"/>
        <v>0.38</v>
      </c>
      <c r="W44" s="24">
        <v>33.79</v>
      </c>
      <c r="X44" s="24">
        <f>V44*W44*0.5</f>
        <v>6.4200999999999997</v>
      </c>
      <c r="Y44" s="24">
        <f>X44-Z44</f>
        <v>5.4063999999999997</v>
      </c>
      <c r="Z44" s="24">
        <f>60*W44*0.5/1000</f>
        <v>1.0136999999999998</v>
      </c>
      <c r="AA44" s="24">
        <f t="shared" si="100"/>
        <v>0.35</v>
      </c>
      <c r="AB44" s="24">
        <v>35.14</v>
      </c>
      <c r="AC44" s="24">
        <f>AA44*AB44*0.5</f>
        <v>6.1494999999999997</v>
      </c>
      <c r="AD44" s="24">
        <f>AC44-AE44</f>
        <v>5.0952999999999999</v>
      </c>
      <c r="AE44" s="24">
        <f>60*AB44*0.5/1000</f>
        <v>1.0542</v>
      </c>
      <c r="AF44" s="24">
        <f>V44+AA44</f>
        <v>0.73</v>
      </c>
      <c r="AG44" s="24">
        <f t="shared" si="101"/>
        <v>12.569599999999999</v>
      </c>
      <c r="AH44" s="24">
        <f t="shared" si="101"/>
        <v>10.5017</v>
      </c>
      <c r="AI44" s="24">
        <f t="shared" si="101"/>
        <v>2.0678999999999998</v>
      </c>
    </row>
    <row r="45" spans="1:35" s="16" customFormat="1" ht="31.5" hidden="1" x14ac:dyDescent="0.25">
      <c r="A45" s="22" t="s">
        <v>80</v>
      </c>
      <c r="B45" s="20" t="s">
        <v>75</v>
      </c>
      <c r="C45" s="15"/>
      <c r="D45" s="8"/>
      <c r="E45" s="8">
        <f>E46+E47+E48</f>
        <v>88.280199999999994</v>
      </c>
      <c r="F45" s="8">
        <f t="shared" ref="F45:G45" si="106">F46+F47+F48</f>
        <v>88.280199999999994</v>
      </c>
      <c r="G45" s="8">
        <f t="shared" si="106"/>
        <v>0</v>
      </c>
      <c r="H45" s="8"/>
      <c r="I45" s="8"/>
      <c r="J45" s="8">
        <f>J46+J47+J48</f>
        <v>31.803100000000004</v>
      </c>
      <c r="K45" s="8">
        <f t="shared" ref="K45:L45" si="107">K46+K47+K48</f>
        <v>31.803100000000004</v>
      </c>
      <c r="L45" s="8">
        <f t="shared" si="107"/>
        <v>0</v>
      </c>
      <c r="M45" s="8"/>
      <c r="N45" s="8"/>
      <c r="O45" s="8">
        <f>O46+O47+O48</f>
        <v>59.136900000000004</v>
      </c>
      <c r="P45" s="8">
        <f>P46+P47+P48</f>
        <v>59.136900000000004</v>
      </c>
      <c r="Q45" s="8">
        <f>Q46+Q47+Q48</f>
        <v>0</v>
      </c>
      <c r="R45" s="8"/>
      <c r="S45" s="8">
        <f>S46+S47+S48</f>
        <v>90.940000000000012</v>
      </c>
      <c r="T45" s="8">
        <f t="shared" ref="T45:U45" si="108">T46+T47+T48</f>
        <v>90.940000000000012</v>
      </c>
      <c r="U45" s="8">
        <f t="shared" si="108"/>
        <v>0</v>
      </c>
      <c r="V45" s="8"/>
      <c r="W45" s="8"/>
      <c r="X45" s="8">
        <f>X46+X47+X48</f>
        <v>33.300600000000003</v>
      </c>
      <c r="Y45" s="8">
        <f t="shared" ref="Y45:Z45" si="109">Y46+Y47+Y48</f>
        <v>33.300600000000003</v>
      </c>
      <c r="Z45" s="8">
        <f t="shared" si="109"/>
        <v>0</v>
      </c>
      <c r="AA45" s="8"/>
      <c r="AB45" s="8"/>
      <c r="AC45" s="8">
        <f>AC46+AC47+AC48</f>
        <v>61.497799999999998</v>
      </c>
      <c r="AD45" s="8">
        <f t="shared" ref="AD45:AE45" si="110">AD46+AD47+AD48</f>
        <v>61.497799999999998</v>
      </c>
      <c r="AE45" s="8">
        <f t="shared" si="110"/>
        <v>0</v>
      </c>
      <c r="AF45" s="8"/>
      <c r="AG45" s="8">
        <f>AG46+AG47+AG48</f>
        <v>94.798399999999987</v>
      </c>
      <c r="AH45" s="8">
        <f t="shared" ref="AH45:AI45" si="111">AH46+AH47+AH48</f>
        <v>94.798399999999987</v>
      </c>
      <c r="AI45" s="8">
        <f t="shared" si="111"/>
        <v>0</v>
      </c>
    </row>
    <row r="46" spans="1:35" hidden="1" x14ac:dyDescent="0.25">
      <c r="A46" s="18"/>
      <c r="B46" s="3" t="s">
        <v>15</v>
      </c>
      <c r="C46" s="24">
        <f>C50+C54</f>
        <v>1.03</v>
      </c>
      <c r="D46" s="24">
        <f>E46/C46</f>
        <v>38.98922330097087</v>
      </c>
      <c r="E46" s="24">
        <f>E50+E54</f>
        <v>40.158899999999996</v>
      </c>
      <c r="F46" s="24">
        <f t="shared" ref="F46:AI46" si="112">F50+F54</f>
        <v>40.158899999999996</v>
      </c>
      <c r="G46" s="24">
        <f t="shared" si="112"/>
        <v>0</v>
      </c>
      <c r="H46" s="24">
        <v>0.37</v>
      </c>
      <c r="I46" s="24">
        <f>J46/H46</f>
        <v>38.794324324324329</v>
      </c>
      <c r="J46" s="24">
        <f>J50+J54</f>
        <v>14.353900000000001</v>
      </c>
      <c r="K46" s="24">
        <f t="shared" si="112"/>
        <v>14.353900000000001</v>
      </c>
      <c r="L46" s="24">
        <f t="shared" si="112"/>
        <v>0</v>
      </c>
      <c r="M46" s="24">
        <v>0.66</v>
      </c>
      <c r="N46" s="24">
        <f>O46/M46</f>
        <v>40.939696969696975</v>
      </c>
      <c r="O46" s="24">
        <f>O50+O54</f>
        <v>27.020200000000003</v>
      </c>
      <c r="P46" s="24">
        <f t="shared" si="112"/>
        <v>27.020200000000003</v>
      </c>
      <c r="Q46" s="24">
        <f t="shared" si="112"/>
        <v>0</v>
      </c>
      <c r="R46" s="24">
        <f t="shared" si="112"/>
        <v>1.03</v>
      </c>
      <c r="S46" s="24">
        <f t="shared" si="112"/>
        <v>41.374100000000006</v>
      </c>
      <c r="T46" s="24">
        <f t="shared" si="112"/>
        <v>41.374100000000006</v>
      </c>
      <c r="U46" s="24">
        <f t="shared" si="112"/>
        <v>0</v>
      </c>
      <c r="V46" s="24">
        <f t="shared" ref="V46:V48" si="113">H46</f>
        <v>0.37</v>
      </c>
      <c r="W46" s="24">
        <f>X46/V46</f>
        <v>40.620810810810816</v>
      </c>
      <c r="X46" s="24">
        <f t="shared" si="112"/>
        <v>15.029700000000002</v>
      </c>
      <c r="Y46" s="24">
        <f t="shared" si="112"/>
        <v>15.029700000000002</v>
      </c>
      <c r="Z46" s="24">
        <f t="shared" si="112"/>
        <v>0</v>
      </c>
      <c r="AA46" s="24">
        <f t="shared" ref="AA46:AA48" si="114">M46</f>
        <v>0.66</v>
      </c>
      <c r="AB46" s="24">
        <f>AC46/AA46</f>
        <v>42.572424242424248</v>
      </c>
      <c r="AC46" s="24">
        <f t="shared" si="112"/>
        <v>28.097800000000003</v>
      </c>
      <c r="AD46" s="24">
        <f t="shared" si="112"/>
        <v>28.097800000000003</v>
      </c>
      <c r="AE46" s="24">
        <f t="shared" si="112"/>
        <v>0</v>
      </c>
      <c r="AF46" s="24">
        <f t="shared" si="112"/>
        <v>1.03</v>
      </c>
      <c r="AG46" s="24">
        <f t="shared" si="112"/>
        <v>43.127499999999998</v>
      </c>
      <c r="AH46" s="24">
        <f t="shared" si="112"/>
        <v>43.127499999999998</v>
      </c>
      <c r="AI46" s="24">
        <f t="shared" si="112"/>
        <v>0</v>
      </c>
    </row>
    <row r="47" spans="1:35" hidden="1" x14ac:dyDescent="0.25">
      <c r="A47" s="18"/>
      <c r="B47" s="3" t="s">
        <v>16</v>
      </c>
      <c r="C47" s="24">
        <f t="shared" ref="C47" si="115">C51+C55</f>
        <v>1.01</v>
      </c>
      <c r="D47" s="24">
        <f>E47/C47</f>
        <v>32.308613861386142</v>
      </c>
      <c r="E47" s="24">
        <f>E51+E55</f>
        <v>32.631700000000002</v>
      </c>
      <c r="F47" s="24">
        <f>F51+F55</f>
        <v>32.631700000000002</v>
      </c>
      <c r="G47" s="24">
        <f>G51+G55</f>
        <v>0</v>
      </c>
      <c r="H47" s="24">
        <v>0.37</v>
      </c>
      <c r="I47" s="24">
        <f>J47/H47</f>
        <v>32.333243243243253</v>
      </c>
      <c r="J47" s="24">
        <f t="shared" ref="J47:AI47" si="116">J51+J55</f>
        <v>11.963300000000002</v>
      </c>
      <c r="K47" s="24">
        <f t="shared" si="116"/>
        <v>11.963300000000002</v>
      </c>
      <c r="L47" s="24">
        <f t="shared" si="116"/>
        <v>0</v>
      </c>
      <c r="M47" s="24">
        <v>0.64</v>
      </c>
      <c r="N47" s="24">
        <f>O47/M47</f>
        <v>33.815312499999997</v>
      </c>
      <c r="O47" s="24">
        <f t="shared" si="116"/>
        <v>21.6418</v>
      </c>
      <c r="P47" s="24">
        <f t="shared" si="116"/>
        <v>21.6418</v>
      </c>
      <c r="Q47" s="24">
        <f t="shared" si="116"/>
        <v>0</v>
      </c>
      <c r="R47" s="24">
        <f t="shared" si="116"/>
        <v>1.01</v>
      </c>
      <c r="S47" s="24">
        <f t="shared" si="116"/>
        <v>33.6051</v>
      </c>
      <c r="T47" s="24">
        <f t="shared" si="116"/>
        <v>33.6051</v>
      </c>
      <c r="U47" s="24">
        <f t="shared" si="116"/>
        <v>0</v>
      </c>
      <c r="V47" s="24">
        <f t="shared" si="113"/>
        <v>0.37</v>
      </c>
      <c r="W47" s="24">
        <f>X47/V47</f>
        <v>33.855675675675677</v>
      </c>
      <c r="X47" s="24">
        <f t="shared" si="116"/>
        <v>12.5266</v>
      </c>
      <c r="Y47" s="24">
        <f t="shared" si="116"/>
        <v>12.5266</v>
      </c>
      <c r="Z47" s="24">
        <f t="shared" si="116"/>
        <v>0</v>
      </c>
      <c r="AA47" s="24">
        <f t="shared" si="114"/>
        <v>0.64</v>
      </c>
      <c r="AB47" s="24">
        <f>AC47/AA47</f>
        <v>35.166562499999998</v>
      </c>
      <c r="AC47" s="24">
        <f t="shared" si="116"/>
        <v>22.506599999999999</v>
      </c>
      <c r="AD47" s="24">
        <f t="shared" si="116"/>
        <v>22.506599999999999</v>
      </c>
      <c r="AE47" s="24">
        <f t="shared" si="116"/>
        <v>0</v>
      </c>
      <c r="AF47" s="24">
        <f t="shared" si="116"/>
        <v>1.01</v>
      </c>
      <c r="AG47" s="24">
        <f t="shared" si="116"/>
        <v>35.033200000000001</v>
      </c>
      <c r="AH47" s="24">
        <f t="shared" si="116"/>
        <v>35.033200000000001</v>
      </c>
      <c r="AI47" s="24">
        <f t="shared" si="116"/>
        <v>0</v>
      </c>
    </row>
    <row r="48" spans="1:35" ht="31.5" hidden="1" x14ac:dyDescent="0.25">
      <c r="A48" s="18"/>
      <c r="B48" s="3" t="s">
        <v>164</v>
      </c>
      <c r="C48" s="24">
        <f t="shared" ref="C48:AI48" si="117">C52</f>
        <v>0.96</v>
      </c>
      <c r="D48" s="24">
        <f>E48/C48*2</f>
        <v>32.270000000000003</v>
      </c>
      <c r="E48" s="24">
        <f>E52</f>
        <v>15.489600000000001</v>
      </c>
      <c r="F48" s="24">
        <f t="shared" si="117"/>
        <v>15.489600000000001</v>
      </c>
      <c r="G48" s="24">
        <f t="shared" si="117"/>
        <v>0</v>
      </c>
      <c r="H48" s="24">
        <v>0.34</v>
      </c>
      <c r="I48" s="24">
        <v>32.270000000000003</v>
      </c>
      <c r="J48" s="24">
        <f t="shared" si="117"/>
        <v>5.4859000000000009</v>
      </c>
      <c r="K48" s="24">
        <f t="shared" si="117"/>
        <v>5.4859000000000009</v>
      </c>
      <c r="L48" s="24">
        <f t="shared" si="117"/>
        <v>0</v>
      </c>
      <c r="M48" s="24">
        <v>0.62</v>
      </c>
      <c r="N48" s="24">
        <v>33.79</v>
      </c>
      <c r="O48" s="24">
        <f t="shared" si="117"/>
        <v>10.4749</v>
      </c>
      <c r="P48" s="24">
        <f t="shared" si="117"/>
        <v>10.4749</v>
      </c>
      <c r="Q48" s="24">
        <f t="shared" si="117"/>
        <v>0</v>
      </c>
      <c r="R48" s="24">
        <f t="shared" si="117"/>
        <v>0.96</v>
      </c>
      <c r="S48" s="24">
        <f t="shared" si="117"/>
        <v>15.960800000000001</v>
      </c>
      <c r="T48" s="24">
        <f t="shared" si="117"/>
        <v>15.960800000000001</v>
      </c>
      <c r="U48" s="24">
        <f t="shared" si="117"/>
        <v>0</v>
      </c>
      <c r="V48" s="24">
        <f t="shared" si="113"/>
        <v>0.34</v>
      </c>
      <c r="W48" s="24">
        <v>33.79</v>
      </c>
      <c r="X48" s="24">
        <f t="shared" si="117"/>
        <v>5.7443</v>
      </c>
      <c r="Y48" s="24">
        <f t="shared" si="117"/>
        <v>5.7443</v>
      </c>
      <c r="Z48" s="24">
        <f t="shared" si="117"/>
        <v>0</v>
      </c>
      <c r="AA48" s="24">
        <f t="shared" si="114"/>
        <v>0.62</v>
      </c>
      <c r="AB48" s="24">
        <v>35.14</v>
      </c>
      <c r="AC48" s="24">
        <f t="shared" si="117"/>
        <v>10.8934</v>
      </c>
      <c r="AD48" s="24">
        <f t="shared" si="117"/>
        <v>10.8934</v>
      </c>
      <c r="AE48" s="24">
        <f t="shared" si="117"/>
        <v>0</v>
      </c>
      <c r="AF48" s="24">
        <f t="shared" si="117"/>
        <v>0.96</v>
      </c>
      <c r="AG48" s="24">
        <f t="shared" si="117"/>
        <v>16.637699999999999</v>
      </c>
      <c r="AH48" s="24">
        <f t="shared" si="117"/>
        <v>16.637699999999999</v>
      </c>
      <c r="AI48" s="24">
        <f t="shared" si="117"/>
        <v>0</v>
      </c>
    </row>
    <row r="49" spans="1:35" s="16" customFormat="1" ht="47.25" hidden="1" x14ac:dyDescent="0.25">
      <c r="A49" s="22"/>
      <c r="B49" s="40" t="s">
        <v>147</v>
      </c>
      <c r="C49" s="15"/>
      <c r="D49" s="8"/>
      <c r="E49" s="8">
        <f>E50+E51+E52</f>
        <v>84.963200000000001</v>
      </c>
      <c r="F49" s="8">
        <f t="shared" ref="F49:G49" si="118">F50+F51+F52</f>
        <v>84.963200000000001</v>
      </c>
      <c r="G49" s="8">
        <f t="shared" si="118"/>
        <v>0</v>
      </c>
      <c r="H49" s="8"/>
      <c r="I49" s="8"/>
      <c r="J49" s="8">
        <f>J50+J51+J52</f>
        <v>29.812900000000006</v>
      </c>
      <c r="K49" s="8">
        <f t="shared" ref="K49:L49" si="119">K50+K51+K52</f>
        <v>29.812900000000006</v>
      </c>
      <c r="L49" s="8">
        <f t="shared" si="119"/>
        <v>0</v>
      </c>
      <c r="M49" s="8"/>
      <c r="N49" s="8"/>
      <c r="O49" s="8">
        <f>O50+O51+O52</f>
        <v>57.747900000000001</v>
      </c>
      <c r="P49" s="8">
        <f t="shared" ref="P49:Q49" si="120">P50+P51+P52</f>
        <v>57.747900000000001</v>
      </c>
      <c r="Q49" s="8">
        <f t="shared" si="120"/>
        <v>0</v>
      </c>
      <c r="R49" s="8"/>
      <c r="S49" s="8">
        <f>S50+S51+S52</f>
        <v>87.560800000000015</v>
      </c>
      <c r="T49" s="8">
        <f t="shared" ref="T49:U49" si="121">T50+T51+T52</f>
        <v>87.560800000000015</v>
      </c>
      <c r="U49" s="8">
        <f t="shared" si="121"/>
        <v>0</v>
      </c>
      <c r="V49" s="8"/>
      <c r="W49" s="8"/>
      <c r="X49" s="8">
        <f>X50+X51+X52</f>
        <v>31.217099999999999</v>
      </c>
      <c r="Y49" s="8">
        <f t="shared" ref="Y49:Z49" si="122">Y50+Y51+Y52</f>
        <v>31.217099999999999</v>
      </c>
      <c r="Z49" s="8">
        <f t="shared" si="122"/>
        <v>0</v>
      </c>
      <c r="AA49" s="8"/>
      <c r="AB49" s="8"/>
      <c r="AC49" s="8">
        <f>AC50+AC51+AC52</f>
        <v>60.052999999999997</v>
      </c>
      <c r="AD49" s="8">
        <f t="shared" ref="AD49:AE49" si="123">AD50+AD51+AD52</f>
        <v>60.052999999999997</v>
      </c>
      <c r="AE49" s="8">
        <f t="shared" si="123"/>
        <v>0</v>
      </c>
      <c r="AF49" s="8"/>
      <c r="AG49" s="8">
        <f>AG50+AG51+AG52</f>
        <v>91.270099999999985</v>
      </c>
      <c r="AH49" s="8">
        <f t="shared" ref="AH49:AI49" si="124">AH50+AH51+AH52</f>
        <v>91.270099999999985</v>
      </c>
      <c r="AI49" s="8">
        <f t="shared" si="124"/>
        <v>0</v>
      </c>
    </row>
    <row r="50" spans="1:35" hidden="1" x14ac:dyDescent="0.25">
      <c r="A50" s="18"/>
      <c r="B50" s="3" t="s">
        <v>15</v>
      </c>
      <c r="C50" s="17">
        <f>0.98+0</f>
        <v>0.98</v>
      </c>
      <c r="D50" s="24">
        <v>39.28</v>
      </c>
      <c r="E50" s="24">
        <f>C50*D50</f>
        <v>38.494399999999999</v>
      </c>
      <c r="F50" s="24">
        <f>E50-G50</f>
        <v>38.494399999999999</v>
      </c>
      <c r="G50" s="24">
        <v>0</v>
      </c>
      <c r="H50" s="24">
        <v>0.34</v>
      </c>
      <c r="I50" s="24">
        <v>39.28</v>
      </c>
      <c r="J50" s="24">
        <f>H50*I50</f>
        <v>13.355200000000002</v>
      </c>
      <c r="K50" s="24">
        <f>J50-L50</f>
        <v>13.355200000000002</v>
      </c>
      <c r="L50" s="24">
        <v>0</v>
      </c>
      <c r="M50" s="24">
        <v>0.64</v>
      </c>
      <c r="N50" s="24">
        <v>41.13</v>
      </c>
      <c r="O50" s="24">
        <f>M50*N50</f>
        <v>26.323200000000003</v>
      </c>
      <c r="P50" s="24">
        <f>O50-Q50</f>
        <v>26.323200000000003</v>
      </c>
      <c r="Q50" s="24">
        <v>0</v>
      </c>
      <c r="R50" s="24">
        <f>H50+M50</f>
        <v>0.98</v>
      </c>
      <c r="S50" s="24">
        <f t="shared" ref="S50:U52" si="125">J50+O50</f>
        <v>39.678400000000003</v>
      </c>
      <c r="T50" s="24">
        <f t="shared" si="125"/>
        <v>39.678400000000003</v>
      </c>
      <c r="U50" s="24">
        <f t="shared" si="125"/>
        <v>0</v>
      </c>
      <c r="V50" s="24">
        <f t="shared" ref="V50:V52" si="126">H50</f>
        <v>0.34</v>
      </c>
      <c r="W50" s="24">
        <v>41.13</v>
      </c>
      <c r="X50" s="24">
        <f>V50*W50</f>
        <v>13.984200000000001</v>
      </c>
      <c r="Y50" s="24">
        <f>X50-Z50</f>
        <v>13.984200000000001</v>
      </c>
      <c r="Z50" s="24">
        <v>0</v>
      </c>
      <c r="AA50" s="24">
        <f t="shared" ref="AA50:AA52" si="127">M50</f>
        <v>0.64</v>
      </c>
      <c r="AB50" s="24">
        <v>42.77</v>
      </c>
      <c r="AC50" s="24">
        <f>AA50*AB50</f>
        <v>27.372800000000002</v>
      </c>
      <c r="AD50" s="24">
        <f>AC50-AE50</f>
        <v>27.372800000000002</v>
      </c>
      <c r="AE50" s="24">
        <v>0</v>
      </c>
      <c r="AF50" s="24">
        <f>V50+AA50</f>
        <v>0.98</v>
      </c>
      <c r="AG50" s="24">
        <f t="shared" ref="AG50:AI52" si="128">X50+AC50</f>
        <v>41.356999999999999</v>
      </c>
      <c r="AH50" s="24">
        <f t="shared" si="128"/>
        <v>41.356999999999999</v>
      </c>
      <c r="AI50" s="24">
        <f t="shared" si="128"/>
        <v>0</v>
      </c>
    </row>
    <row r="51" spans="1:35" hidden="1" x14ac:dyDescent="0.25">
      <c r="A51" s="18"/>
      <c r="B51" s="3" t="s">
        <v>16</v>
      </c>
      <c r="C51" s="17">
        <f>0.96+0</f>
        <v>0.96</v>
      </c>
      <c r="D51" s="24">
        <v>32.270000000000003</v>
      </c>
      <c r="E51" s="24">
        <f t="shared" si="32"/>
        <v>30.979200000000002</v>
      </c>
      <c r="F51" s="24">
        <f>E51-G51</f>
        <v>30.979200000000002</v>
      </c>
      <c r="G51" s="24">
        <v>0</v>
      </c>
      <c r="H51" s="24">
        <v>0.34</v>
      </c>
      <c r="I51" s="24">
        <v>32.270000000000003</v>
      </c>
      <c r="J51" s="24">
        <f t="shared" ref="J51" si="129">H51*I51</f>
        <v>10.971800000000002</v>
      </c>
      <c r="K51" s="24">
        <f>J51-L51</f>
        <v>10.971800000000002</v>
      </c>
      <c r="L51" s="24">
        <v>0</v>
      </c>
      <c r="M51" s="24">
        <v>0.62</v>
      </c>
      <c r="N51" s="24">
        <v>33.79</v>
      </c>
      <c r="O51" s="24">
        <f t="shared" ref="O51" si="130">M51*N51</f>
        <v>20.9498</v>
      </c>
      <c r="P51" s="24">
        <f>O51-Q51</f>
        <v>20.9498</v>
      </c>
      <c r="Q51" s="24">
        <v>0</v>
      </c>
      <c r="R51" s="24">
        <f>H51+M51</f>
        <v>0.96</v>
      </c>
      <c r="S51" s="24">
        <f t="shared" si="125"/>
        <v>31.921600000000002</v>
      </c>
      <c r="T51" s="24">
        <f t="shared" si="125"/>
        <v>31.921600000000002</v>
      </c>
      <c r="U51" s="24">
        <f t="shared" si="125"/>
        <v>0</v>
      </c>
      <c r="V51" s="24">
        <f t="shared" si="126"/>
        <v>0.34</v>
      </c>
      <c r="W51" s="24">
        <v>33.79</v>
      </c>
      <c r="X51" s="24">
        <f t="shared" ref="X51" si="131">V51*W51</f>
        <v>11.4886</v>
      </c>
      <c r="Y51" s="24">
        <f>X51-Z51</f>
        <v>11.4886</v>
      </c>
      <c r="Z51" s="24">
        <v>0</v>
      </c>
      <c r="AA51" s="24">
        <f t="shared" si="127"/>
        <v>0.62</v>
      </c>
      <c r="AB51" s="24">
        <v>35.14</v>
      </c>
      <c r="AC51" s="24">
        <f t="shared" ref="AC51" si="132">AA51*AB51</f>
        <v>21.786799999999999</v>
      </c>
      <c r="AD51" s="24">
        <f>AC51-AE51</f>
        <v>21.786799999999999</v>
      </c>
      <c r="AE51" s="24">
        <v>0</v>
      </c>
      <c r="AF51" s="24">
        <f>V51+AA51</f>
        <v>0.96</v>
      </c>
      <c r="AG51" s="24">
        <f t="shared" si="128"/>
        <v>33.275399999999998</v>
      </c>
      <c r="AH51" s="24">
        <f t="shared" si="128"/>
        <v>33.275399999999998</v>
      </c>
      <c r="AI51" s="24">
        <f t="shared" si="128"/>
        <v>0</v>
      </c>
    </row>
    <row r="52" spans="1:35" ht="31.5" hidden="1" x14ac:dyDescent="0.25">
      <c r="A52" s="18"/>
      <c r="B52" s="3" t="s">
        <v>164</v>
      </c>
      <c r="C52" s="17">
        <f>0.96+0</f>
        <v>0.96</v>
      </c>
      <c r="D52" s="24">
        <v>32.270000000000003</v>
      </c>
      <c r="E52" s="24">
        <f>C52*D52*0.5</f>
        <v>15.489600000000001</v>
      </c>
      <c r="F52" s="24">
        <f>E52-G52</f>
        <v>15.489600000000001</v>
      </c>
      <c r="G52" s="24">
        <v>0</v>
      </c>
      <c r="H52" s="24">
        <v>0.34</v>
      </c>
      <c r="I52" s="24">
        <v>32.270000000000003</v>
      </c>
      <c r="J52" s="24">
        <f>H52*I52*0.5</f>
        <v>5.4859000000000009</v>
      </c>
      <c r="K52" s="24">
        <f>J52-L52</f>
        <v>5.4859000000000009</v>
      </c>
      <c r="L52" s="24">
        <v>0</v>
      </c>
      <c r="M52" s="24">
        <v>0.62</v>
      </c>
      <c r="N52" s="24">
        <v>33.79</v>
      </c>
      <c r="O52" s="24">
        <f>M52*N52*0.5</f>
        <v>10.4749</v>
      </c>
      <c r="P52" s="24">
        <f>O52-Q52</f>
        <v>10.4749</v>
      </c>
      <c r="Q52" s="24">
        <v>0</v>
      </c>
      <c r="R52" s="24">
        <f>H52+M52</f>
        <v>0.96</v>
      </c>
      <c r="S52" s="24">
        <f t="shared" si="125"/>
        <v>15.960800000000001</v>
      </c>
      <c r="T52" s="24">
        <f t="shared" si="125"/>
        <v>15.960800000000001</v>
      </c>
      <c r="U52" s="24">
        <f t="shared" si="125"/>
        <v>0</v>
      </c>
      <c r="V52" s="24">
        <f t="shared" si="126"/>
        <v>0.34</v>
      </c>
      <c r="W52" s="24">
        <v>33.79</v>
      </c>
      <c r="X52" s="24">
        <f>V52*W52*0.5</f>
        <v>5.7443</v>
      </c>
      <c r="Y52" s="24">
        <f>X52-Z52</f>
        <v>5.7443</v>
      </c>
      <c r="Z52" s="24">
        <v>0</v>
      </c>
      <c r="AA52" s="24">
        <f t="shared" si="127"/>
        <v>0.62</v>
      </c>
      <c r="AB52" s="24">
        <v>35.14</v>
      </c>
      <c r="AC52" s="24">
        <f>AA52*AB52*0.5</f>
        <v>10.8934</v>
      </c>
      <c r="AD52" s="24">
        <f>AC52-AE52</f>
        <v>10.8934</v>
      </c>
      <c r="AE52" s="24">
        <v>0</v>
      </c>
      <c r="AF52" s="24">
        <f>V52+AA52</f>
        <v>0.96</v>
      </c>
      <c r="AG52" s="24">
        <f t="shared" si="128"/>
        <v>16.637699999999999</v>
      </c>
      <c r="AH52" s="24">
        <f t="shared" si="128"/>
        <v>16.637699999999999</v>
      </c>
      <c r="AI52" s="24">
        <f t="shared" si="128"/>
        <v>0</v>
      </c>
    </row>
    <row r="53" spans="1:35" s="16" customFormat="1" ht="63" hidden="1" x14ac:dyDescent="0.25">
      <c r="A53" s="22"/>
      <c r="B53" s="40" t="s">
        <v>151</v>
      </c>
      <c r="C53" s="15"/>
      <c r="D53" s="8"/>
      <c r="E53" s="8">
        <f t="shared" ref="E53:AI53" si="133">E54+E55</f>
        <v>3.3170000000000002</v>
      </c>
      <c r="F53" s="8">
        <f t="shared" si="133"/>
        <v>3.3170000000000002</v>
      </c>
      <c r="G53" s="8">
        <f t="shared" si="133"/>
        <v>0</v>
      </c>
      <c r="H53" s="8"/>
      <c r="I53" s="8"/>
      <c r="J53" s="8">
        <f t="shared" si="133"/>
        <v>1.9901999999999997</v>
      </c>
      <c r="K53" s="8">
        <f t="shared" si="133"/>
        <v>1.9901999999999997</v>
      </c>
      <c r="L53" s="8">
        <f t="shared" si="133"/>
        <v>0</v>
      </c>
      <c r="M53" s="8"/>
      <c r="N53" s="8"/>
      <c r="O53" s="8">
        <f t="shared" si="133"/>
        <v>1.3890000000000002</v>
      </c>
      <c r="P53" s="8">
        <f t="shared" si="133"/>
        <v>1.3890000000000002</v>
      </c>
      <c r="Q53" s="8">
        <f t="shared" si="133"/>
        <v>0</v>
      </c>
      <c r="R53" s="8"/>
      <c r="S53" s="8">
        <f t="shared" si="133"/>
        <v>3.3792</v>
      </c>
      <c r="T53" s="8">
        <f t="shared" si="133"/>
        <v>3.3792</v>
      </c>
      <c r="U53" s="8">
        <f t="shared" si="133"/>
        <v>0</v>
      </c>
      <c r="V53" s="8"/>
      <c r="W53" s="8"/>
      <c r="X53" s="8">
        <f t="shared" si="133"/>
        <v>2.0834999999999999</v>
      </c>
      <c r="Y53" s="8">
        <f t="shared" si="133"/>
        <v>2.0834999999999999</v>
      </c>
      <c r="Z53" s="8">
        <f t="shared" si="133"/>
        <v>0</v>
      </c>
      <c r="AA53" s="8"/>
      <c r="AB53" s="8"/>
      <c r="AC53" s="8">
        <f t="shared" si="133"/>
        <v>1.4448000000000001</v>
      </c>
      <c r="AD53" s="8">
        <f t="shared" si="133"/>
        <v>1.4448000000000001</v>
      </c>
      <c r="AE53" s="8">
        <f t="shared" si="133"/>
        <v>0</v>
      </c>
      <c r="AF53" s="8"/>
      <c r="AG53" s="8">
        <f t="shared" si="133"/>
        <v>3.5283000000000002</v>
      </c>
      <c r="AH53" s="8">
        <f t="shared" si="133"/>
        <v>3.5283000000000002</v>
      </c>
      <c r="AI53" s="8">
        <f t="shared" si="133"/>
        <v>0</v>
      </c>
    </row>
    <row r="54" spans="1:35" hidden="1" x14ac:dyDescent="0.25">
      <c r="A54" s="18"/>
      <c r="B54" s="3" t="s">
        <v>15</v>
      </c>
      <c r="C54" s="17">
        <v>0.05</v>
      </c>
      <c r="D54" s="24">
        <v>33.29</v>
      </c>
      <c r="E54" s="24">
        <f>C54*D54</f>
        <v>1.6645000000000001</v>
      </c>
      <c r="F54" s="24">
        <f>E54-G54</f>
        <v>1.6645000000000001</v>
      </c>
      <c r="G54" s="24">
        <v>0</v>
      </c>
      <c r="H54" s="24">
        <v>0.03</v>
      </c>
      <c r="I54" s="24">
        <v>33.29</v>
      </c>
      <c r="J54" s="24">
        <f>H54*I54</f>
        <v>0.99869999999999992</v>
      </c>
      <c r="K54" s="24">
        <f>J54-L54</f>
        <v>0.99869999999999992</v>
      </c>
      <c r="L54" s="24">
        <v>0</v>
      </c>
      <c r="M54" s="24">
        <v>0.02</v>
      </c>
      <c r="N54" s="24">
        <v>34.85</v>
      </c>
      <c r="O54" s="24">
        <f>M54*N54</f>
        <v>0.69700000000000006</v>
      </c>
      <c r="P54" s="24">
        <f>O54-Q54</f>
        <v>0.69700000000000006</v>
      </c>
      <c r="Q54" s="24">
        <v>0</v>
      </c>
      <c r="R54" s="24">
        <f>H54+M54</f>
        <v>0.05</v>
      </c>
      <c r="S54" s="24">
        <f t="shared" ref="S54:U55" si="134">J54+O54</f>
        <v>1.6957</v>
      </c>
      <c r="T54" s="24">
        <f t="shared" si="134"/>
        <v>1.6957</v>
      </c>
      <c r="U54" s="24">
        <f t="shared" si="134"/>
        <v>0</v>
      </c>
      <c r="V54" s="24">
        <f t="shared" ref="V54:V55" si="135">H54</f>
        <v>0.03</v>
      </c>
      <c r="W54" s="24">
        <v>34.85</v>
      </c>
      <c r="X54" s="24">
        <f>V54*W54</f>
        <v>1.0455000000000001</v>
      </c>
      <c r="Y54" s="24">
        <f>X54-Z54</f>
        <v>1.0455000000000001</v>
      </c>
      <c r="Z54" s="24">
        <v>0</v>
      </c>
      <c r="AA54" s="24">
        <f t="shared" ref="AA54:AA55" si="136">M54</f>
        <v>0.02</v>
      </c>
      <c r="AB54" s="24">
        <v>36.25</v>
      </c>
      <c r="AC54" s="24">
        <f>AA54*AB54</f>
        <v>0.72499999999999998</v>
      </c>
      <c r="AD54" s="24">
        <f>AC54-AE54</f>
        <v>0.72499999999999998</v>
      </c>
      <c r="AE54" s="24">
        <v>0</v>
      </c>
      <c r="AF54" s="24">
        <f>V54+AA54</f>
        <v>0.05</v>
      </c>
      <c r="AG54" s="24">
        <f t="shared" ref="AG54:AI55" si="137">X54+AC54</f>
        <v>1.7705000000000002</v>
      </c>
      <c r="AH54" s="24">
        <f t="shared" si="137"/>
        <v>1.7705000000000002</v>
      </c>
      <c r="AI54" s="24">
        <f t="shared" si="137"/>
        <v>0</v>
      </c>
    </row>
    <row r="55" spans="1:35" hidden="1" x14ac:dyDescent="0.25">
      <c r="A55" s="18"/>
      <c r="B55" s="3" t="s">
        <v>16</v>
      </c>
      <c r="C55" s="17">
        <v>0.05</v>
      </c>
      <c r="D55" s="24">
        <v>33.049999999999997</v>
      </c>
      <c r="E55" s="24">
        <f t="shared" si="32"/>
        <v>1.6524999999999999</v>
      </c>
      <c r="F55" s="24">
        <f>E55-G55</f>
        <v>1.6524999999999999</v>
      </c>
      <c r="G55" s="24">
        <v>0</v>
      </c>
      <c r="H55" s="24">
        <v>0.03</v>
      </c>
      <c r="I55" s="24">
        <v>33.049999999999997</v>
      </c>
      <c r="J55" s="24">
        <f t="shared" ref="J55" si="138">H55*I55</f>
        <v>0.99149999999999983</v>
      </c>
      <c r="K55" s="24">
        <f>J55-L55</f>
        <v>0.99149999999999983</v>
      </c>
      <c r="L55" s="24">
        <v>0</v>
      </c>
      <c r="M55" s="24">
        <v>0.02</v>
      </c>
      <c r="N55" s="24">
        <v>34.6</v>
      </c>
      <c r="O55" s="24">
        <f t="shared" ref="O55" si="139">M55*N55</f>
        <v>0.69200000000000006</v>
      </c>
      <c r="P55" s="24">
        <f>O55-Q55</f>
        <v>0.69200000000000006</v>
      </c>
      <c r="Q55" s="24">
        <v>0</v>
      </c>
      <c r="R55" s="24">
        <f>H55+M55</f>
        <v>0.05</v>
      </c>
      <c r="S55" s="24">
        <f t="shared" si="134"/>
        <v>1.6835</v>
      </c>
      <c r="T55" s="24">
        <f t="shared" si="134"/>
        <v>1.6835</v>
      </c>
      <c r="U55" s="24">
        <f t="shared" si="134"/>
        <v>0</v>
      </c>
      <c r="V55" s="24">
        <f t="shared" si="135"/>
        <v>0.03</v>
      </c>
      <c r="W55" s="24">
        <v>34.6</v>
      </c>
      <c r="X55" s="24">
        <f t="shared" ref="X55" si="140">V55*W55</f>
        <v>1.038</v>
      </c>
      <c r="Y55" s="24">
        <f>X55-Z55</f>
        <v>1.038</v>
      </c>
      <c r="Z55" s="24">
        <v>0</v>
      </c>
      <c r="AA55" s="24">
        <f t="shared" si="136"/>
        <v>0.02</v>
      </c>
      <c r="AB55" s="24">
        <v>35.99</v>
      </c>
      <c r="AC55" s="24">
        <f t="shared" ref="AC55" si="141">AA55*AB55</f>
        <v>0.71980000000000011</v>
      </c>
      <c r="AD55" s="24">
        <f>AC55-AE55</f>
        <v>0.71980000000000011</v>
      </c>
      <c r="AE55" s="24">
        <v>0</v>
      </c>
      <c r="AF55" s="24">
        <f>V55+AA55</f>
        <v>0.05</v>
      </c>
      <c r="AG55" s="24">
        <f t="shared" si="137"/>
        <v>1.7578</v>
      </c>
      <c r="AH55" s="24">
        <f t="shared" si="137"/>
        <v>1.7578</v>
      </c>
      <c r="AI55" s="24">
        <f t="shared" si="137"/>
        <v>0</v>
      </c>
    </row>
    <row r="56" spans="1:35" s="16" customFormat="1" ht="31.5" hidden="1" x14ac:dyDescent="0.25">
      <c r="A56" s="22" t="s">
        <v>81</v>
      </c>
      <c r="B56" s="1" t="s">
        <v>18</v>
      </c>
      <c r="C56" s="15"/>
      <c r="D56" s="8"/>
      <c r="E56" s="8">
        <f>E57+E58+E59</f>
        <v>1136.8152500000001</v>
      </c>
      <c r="F56" s="8">
        <f t="shared" ref="F56:G56" si="142">F57+F58+F59</f>
        <v>894.05062500000008</v>
      </c>
      <c r="G56" s="8">
        <f t="shared" si="142"/>
        <v>242.76462500000002</v>
      </c>
      <c r="H56" s="8"/>
      <c r="I56" s="8"/>
      <c r="J56" s="8">
        <f>J57+J58+J59</f>
        <v>507.20850000000002</v>
      </c>
      <c r="K56" s="8">
        <f t="shared" ref="K56:L56" si="143">K57+K58+K59</f>
        <v>410.32914</v>
      </c>
      <c r="L56" s="8">
        <f t="shared" si="143"/>
        <v>96.879359999999991</v>
      </c>
      <c r="M56" s="8"/>
      <c r="N56" s="8"/>
      <c r="O56" s="8">
        <f>O57+O58+O59</f>
        <v>659.26125000000002</v>
      </c>
      <c r="P56" s="8">
        <f t="shared" ref="P56:Q56" si="144">P57+P58+P59</f>
        <v>506.44801499999994</v>
      </c>
      <c r="Q56" s="8">
        <f t="shared" si="144"/>
        <v>152.81323499999999</v>
      </c>
      <c r="R56" s="8"/>
      <c r="S56" s="8">
        <f>S57+S58+S59</f>
        <v>1166.46975</v>
      </c>
      <c r="T56" s="8">
        <f t="shared" ref="T56:U56" si="145">T57+T58+T59</f>
        <v>916.77715499999999</v>
      </c>
      <c r="U56" s="8">
        <f t="shared" si="145"/>
        <v>249.69259500000001</v>
      </c>
      <c r="V56" s="8"/>
      <c r="W56" s="8"/>
      <c r="X56" s="8">
        <f>X57+X58+X59</f>
        <v>532.86099999999999</v>
      </c>
      <c r="Y56" s="8">
        <f t="shared" ref="Y56:Z56" si="146">Y57+Y58+Y59</f>
        <v>429.50886000000003</v>
      </c>
      <c r="Z56" s="8">
        <f t="shared" si="146"/>
        <v>102.43399000000001</v>
      </c>
      <c r="AA56" s="8"/>
      <c r="AB56" s="8"/>
      <c r="AC56" s="8">
        <f>AC57+AC58+AC59</f>
        <v>685.57300000000009</v>
      </c>
      <c r="AD56" s="8">
        <f t="shared" ref="AD56:AE56" si="147">AD57+AD58+AD59</f>
        <v>526.53588000000002</v>
      </c>
      <c r="AE56" s="8">
        <f t="shared" si="147"/>
        <v>159.03712000000002</v>
      </c>
      <c r="AF56" s="8"/>
      <c r="AG56" s="8">
        <f>AG57+AG58+AG59</f>
        <v>1217.51585</v>
      </c>
      <c r="AH56" s="8">
        <f t="shared" ref="AH56:AI56" si="148">AH57+AH58+AH59</f>
        <v>956.04474000000005</v>
      </c>
      <c r="AI56" s="8">
        <f t="shared" si="148"/>
        <v>261.47111000000001</v>
      </c>
    </row>
    <row r="57" spans="1:35" hidden="1" x14ac:dyDescent="0.25">
      <c r="A57" s="18"/>
      <c r="B57" s="3" t="s">
        <v>15</v>
      </c>
      <c r="C57" s="17">
        <v>14.93</v>
      </c>
      <c r="D57" s="24"/>
      <c r="E57" s="24">
        <f t="shared" ref="E57" si="149">E61+E65+E69+E72</f>
        <v>586.45040000000006</v>
      </c>
      <c r="F57" s="24">
        <f t="shared" ref="F57:AI57" si="150">F61+F65+F69+F72</f>
        <v>400.35</v>
      </c>
      <c r="G57" s="24">
        <f t="shared" si="150"/>
        <v>186.10040000000001</v>
      </c>
      <c r="H57" s="24">
        <v>6.48</v>
      </c>
      <c r="I57" s="24"/>
      <c r="J57" s="24">
        <f t="shared" si="150"/>
        <v>254.53440000000003</v>
      </c>
      <c r="K57" s="24">
        <f t="shared" si="150"/>
        <v>183.73632000000001</v>
      </c>
      <c r="L57" s="24">
        <f t="shared" si="150"/>
        <v>70.798079999999999</v>
      </c>
      <c r="M57" s="24">
        <f t="shared" ref="M57:M59" si="151">C57-H57</f>
        <v>8.4499999999999993</v>
      </c>
      <c r="N57" s="24"/>
      <c r="O57" s="24">
        <f t="shared" si="150"/>
        <v>347.54849999999999</v>
      </c>
      <c r="P57" s="24">
        <f t="shared" si="150"/>
        <v>226.75353000000001</v>
      </c>
      <c r="Q57" s="24">
        <f t="shared" si="150"/>
        <v>120.79497000000001</v>
      </c>
      <c r="R57" s="24">
        <f t="shared" si="150"/>
        <v>14.93</v>
      </c>
      <c r="S57" s="24">
        <f t="shared" si="150"/>
        <v>602.0829</v>
      </c>
      <c r="T57" s="24">
        <f t="shared" si="150"/>
        <v>410.48985000000005</v>
      </c>
      <c r="U57" s="24">
        <f t="shared" si="150"/>
        <v>191.59305000000001</v>
      </c>
      <c r="V57" s="24">
        <f t="shared" ref="V57:V59" si="152">H57</f>
        <v>6.48</v>
      </c>
      <c r="W57" s="24"/>
      <c r="X57" s="24">
        <f t="shared" si="150"/>
        <v>266.5224</v>
      </c>
      <c r="Y57" s="24">
        <f t="shared" si="150"/>
        <v>192.32772</v>
      </c>
      <c r="Z57" s="24">
        <f t="shared" si="150"/>
        <v>74.194680000000005</v>
      </c>
      <c r="AA57" s="24">
        <f t="shared" ref="AA57:AA59" si="153">M57</f>
        <v>8.4499999999999993</v>
      </c>
      <c r="AB57" s="24"/>
      <c r="AC57" s="24">
        <f t="shared" si="150"/>
        <v>361.40650000000005</v>
      </c>
      <c r="AD57" s="24">
        <f t="shared" si="150"/>
        <v>235.74237000000002</v>
      </c>
      <c r="AE57" s="24">
        <f t="shared" si="150"/>
        <v>125.66413</v>
      </c>
      <c r="AF57" s="24">
        <f t="shared" si="150"/>
        <v>14.93</v>
      </c>
      <c r="AG57" s="24">
        <f t="shared" si="150"/>
        <v>627.9289</v>
      </c>
      <c r="AH57" s="24">
        <f t="shared" si="150"/>
        <v>428.07009000000005</v>
      </c>
      <c r="AI57" s="24">
        <f t="shared" si="150"/>
        <v>199.85881000000001</v>
      </c>
    </row>
    <row r="58" spans="1:35" hidden="1" x14ac:dyDescent="0.25">
      <c r="A58" s="18"/>
      <c r="B58" s="3" t="s">
        <v>16</v>
      </c>
      <c r="C58" s="17">
        <v>11.37</v>
      </c>
      <c r="D58" s="24"/>
      <c r="E58" s="24">
        <f>E62+E66+E70+E73</f>
        <v>366.90989999999999</v>
      </c>
      <c r="F58" s="24">
        <f>F62+F66+F70+F73</f>
        <v>329.13375000000002</v>
      </c>
      <c r="G58" s="24">
        <f>G62+G66+G70+G73</f>
        <v>37.776150000000001</v>
      </c>
      <c r="H58" s="24">
        <v>5.22</v>
      </c>
      <c r="I58" s="24"/>
      <c r="J58" s="24">
        <f>J62+J66+J70+J73</f>
        <v>168.4494</v>
      </c>
      <c r="K58" s="24">
        <f>K62+K66+K70+K73</f>
        <v>151.06188</v>
      </c>
      <c r="L58" s="24">
        <f>L62+L66+L70+L73</f>
        <v>17.387520000000002</v>
      </c>
      <c r="M58" s="24">
        <f t="shared" si="151"/>
        <v>6.1499999999999995</v>
      </c>
      <c r="N58" s="24"/>
      <c r="O58" s="24">
        <f t="shared" ref="O58:U58" si="154">O62+O66+O70+O73</f>
        <v>207.80849999999998</v>
      </c>
      <c r="P58" s="24">
        <f t="shared" si="154"/>
        <v>186.46298999999996</v>
      </c>
      <c r="Q58" s="24">
        <f t="shared" si="154"/>
        <v>21.345510000000001</v>
      </c>
      <c r="R58" s="24">
        <f t="shared" si="154"/>
        <v>11.37</v>
      </c>
      <c r="S58" s="24">
        <f t="shared" si="154"/>
        <v>376.25790000000001</v>
      </c>
      <c r="T58" s="24">
        <f t="shared" si="154"/>
        <v>337.52486999999996</v>
      </c>
      <c r="U58" s="24">
        <f t="shared" si="154"/>
        <v>38.733030000000007</v>
      </c>
      <c r="V58" s="24">
        <f t="shared" si="152"/>
        <v>5.22</v>
      </c>
      <c r="W58" s="24"/>
      <c r="X58" s="24">
        <f>X62+X66+X70+X73</f>
        <v>176.38380000000001</v>
      </c>
      <c r="Y58" s="24">
        <f>Y62+Y66+Y70+Y73</f>
        <v>158.12075999999999</v>
      </c>
      <c r="Z58" s="24">
        <f>Z62+Z66+Z70+Z73</f>
        <v>18.263040000000004</v>
      </c>
      <c r="AA58" s="24">
        <f t="shared" si="153"/>
        <v>6.1499999999999995</v>
      </c>
      <c r="AB58" s="24"/>
      <c r="AC58" s="24">
        <f t="shared" ref="AC58:AI58" si="155">AC62+AC66+AC70+AC73</f>
        <v>216.11100000000002</v>
      </c>
      <c r="AD58" s="24">
        <f t="shared" si="155"/>
        <v>193.86233999999999</v>
      </c>
      <c r="AE58" s="24">
        <f t="shared" si="155"/>
        <v>22.248660000000005</v>
      </c>
      <c r="AF58" s="24">
        <f t="shared" si="155"/>
        <v>11.37</v>
      </c>
      <c r="AG58" s="24">
        <f t="shared" si="155"/>
        <v>392.49480000000005</v>
      </c>
      <c r="AH58" s="24">
        <f t="shared" si="155"/>
        <v>351.98309999999998</v>
      </c>
      <c r="AI58" s="24">
        <f t="shared" si="155"/>
        <v>40.511700000000012</v>
      </c>
    </row>
    <row r="59" spans="1:35" ht="31.5" hidden="1" x14ac:dyDescent="0.25">
      <c r="A59" s="18"/>
      <c r="B59" s="3" t="s">
        <v>164</v>
      </c>
      <c r="C59" s="17">
        <v>11.37</v>
      </c>
      <c r="D59" s="24"/>
      <c r="E59" s="24">
        <f t="shared" ref="E59:AI59" si="156">E63+E67+E74</f>
        <v>183.45495</v>
      </c>
      <c r="F59" s="24">
        <f t="shared" si="156"/>
        <v>164.56687500000001</v>
      </c>
      <c r="G59" s="24">
        <f t="shared" si="156"/>
        <v>18.888075000000001</v>
      </c>
      <c r="H59" s="24">
        <v>5.22</v>
      </c>
      <c r="I59" s="24"/>
      <c r="J59" s="24">
        <f t="shared" si="156"/>
        <v>84.224699999999999</v>
      </c>
      <c r="K59" s="24">
        <f t="shared" si="156"/>
        <v>75.530940000000001</v>
      </c>
      <c r="L59" s="24">
        <f t="shared" si="156"/>
        <v>8.693760000000001</v>
      </c>
      <c r="M59" s="24">
        <f t="shared" si="151"/>
        <v>6.1499999999999995</v>
      </c>
      <c r="N59" s="24"/>
      <c r="O59" s="24">
        <f t="shared" si="156"/>
        <v>103.90424999999999</v>
      </c>
      <c r="P59" s="24">
        <f t="shared" si="156"/>
        <v>93.231494999999981</v>
      </c>
      <c r="Q59" s="24">
        <f t="shared" si="156"/>
        <v>10.672755</v>
      </c>
      <c r="R59" s="24">
        <f t="shared" si="156"/>
        <v>11.37</v>
      </c>
      <c r="S59" s="24">
        <f t="shared" si="156"/>
        <v>188.12895</v>
      </c>
      <c r="T59" s="24">
        <f t="shared" si="156"/>
        <v>168.76243499999998</v>
      </c>
      <c r="U59" s="24">
        <f t="shared" si="156"/>
        <v>19.366515000000003</v>
      </c>
      <c r="V59" s="24">
        <f t="shared" si="152"/>
        <v>5.22</v>
      </c>
      <c r="W59" s="24"/>
      <c r="X59" s="24">
        <f>X63+X67+X71+X74</f>
        <v>89.954799999999992</v>
      </c>
      <c r="Y59" s="24">
        <f t="shared" si="156"/>
        <v>79.060379999999995</v>
      </c>
      <c r="Z59" s="24">
        <f t="shared" si="156"/>
        <v>9.9762700000000013</v>
      </c>
      <c r="AA59" s="24">
        <f t="shared" si="153"/>
        <v>6.1499999999999995</v>
      </c>
      <c r="AB59" s="24"/>
      <c r="AC59" s="24">
        <f t="shared" si="156"/>
        <v>108.05550000000001</v>
      </c>
      <c r="AD59" s="24">
        <f t="shared" si="156"/>
        <v>96.931169999999995</v>
      </c>
      <c r="AE59" s="24">
        <f t="shared" si="156"/>
        <v>11.124330000000002</v>
      </c>
      <c r="AF59" s="24">
        <f t="shared" si="156"/>
        <v>11.37</v>
      </c>
      <c r="AG59" s="24">
        <f t="shared" si="156"/>
        <v>197.09215000000003</v>
      </c>
      <c r="AH59" s="24">
        <f t="shared" si="156"/>
        <v>175.99154999999999</v>
      </c>
      <c r="AI59" s="24">
        <f t="shared" si="156"/>
        <v>21.100600000000007</v>
      </c>
    </row>
    <row r="60" spans="1:35" s="16" customFormat="1" ht="47.25" hidden="1" x14ac:dyDescent="0.25">
      <c r="A60" s="22" t="s">
        <v>140</v>
      </c>
      <c r="B60" s="2" t="s">
        <v>19</v>
      </c>
      <c r="C60" s="15"/>
      <c r="D60" s="8"/>
      <c r="E60" s="8">
        <f>E61+E62+E63</f>
        <v>986.45624999999995</v>
      </c>
      <c r="F60" s="8">
        <f t="shared" ref="F60:G60" si="157">F61+F62+F63</f>
        <v>887.81062500000019</v>
      </c>
      <c r="G60" s="8">
        <f t="shared" si="157"/>
        <v>98.64562500000001</v>
      </c>
      <c r="H60" s="8"/>
      <c r="I60" s="8"/>
      <c r="J60" s="8">
        <f>J61+J62+J63</f>
        <v>452.45460000000003</v>
      </c>
      <c r="K60" s="8">
        <f>K61+K62+K63</f>
        <v>407.20914000000005</v>
      </c>
      <c r="L60" s="8">
        <f>L61+L62+L63</f>
        <v>45.245460000000008</v>
      </c>
      <c r="M60" s="8"/>
      <c r="N60" s="8"/>
      <c r="O60" s="8">
        <f>O61+O62+O63</f>
        <v>559.15334999999993</v>
      </c>
      <c r="P60" s="8">
        <f t="shared" ref="P60:Q60" si="158">P61+P62+P63</f>
        <v>503.23801500000002</v>
      </c>
      <c r="Q60" s="8">
        <f t="shared" si="158"/>
        <v>55.915334999999999</v>
      </c>
      <c r="R60" s="8"/>
      <c r="S60" s="8">
        <f>S61+S62+S63</f>
        <v>1011.6079500000001</v>
      </c>
      <c r="T60" s="8">
        <f>T61+T62+T63</f>
        <v>910.44715499999995</v>
      </c>
      <c r="U60" s="8">
        <f>U61+U62+U63</f>
        <v>101.16079500000002</v>
      </c>
      <c r="V60" s="8"/>
      <c r="W60" s="8"/>
      <c r="X60" s="8">
        <f>X61+X62+X63</f>
        <v>473.76540000000006</v>
      </c>
      <c r="Y60" s="8">
        <f t="shared" ref="Y60:Z60" si="159">Y61+Y62+Y63</f>
        <v>426.38886000000002</v>
      </c>
      <c r="Z60" s="8">
        <f t="shared" si="159"/>
        <v>47.376540000000006</v>
      </c>
      <c r="AA60" s="8"/>
      <c r="AB60" s="8"/>
      <c r="AC60" s="8">
        <f>AC61+AC62+AC63</f>
        <v>581.47320000000002</v>
      </c>
      <c r="AD60" s="8">
        <f t="shared" ref="AD60:AE60" si="160">AD61+AD62+AD63</f>
        <v>523.32587999999998</v>
      </c>
      <c r="AE60" s="8">
        <f t="shared" si="160"/>
        <v>58.147320000000008</v>
      </c>
      <c r="AF60" s="8"/>
      <c r="AG60" s="8">
        <f>AG61+AG62+AG63</f>
        <v>1055.2386000000001</v>
      </c>
      <c r="AH60" s="8">
        <f t="shared" ref="AH60:AI60" si="161">AH61+AH62+AH63</f>
        <v>949.71474000000012</v>
      </c>
      <c r="AI60" s="8">
        <f t="shared" si="161"/>
        <v>105.52386000000003</v>
      </c>
    </row>
    <row r="61" spans="1:35" hidden="1" x14ac:dyDescent="0.25">
      <c r="A61" s="18"/>
      <c r="B61" s="3" t="s">
        <v>15</v>
      </c>
      <c r="C61" s="17">
        <v>11.25</v>
      </c>
      <c r="D61" s="24">
        <v>39.28</v>
      </c>
      <c r="E61" s="24">
        <f>C61*D61</f>
        <v>441.90000000000003</v>
      </c>
      <c r="F61" s="24">
        <f t="shared" ref="F61:F63" si="162">E61-G61</f>
        <v>397.71000000000004</v>
      </c>
      <c r="G61" s="24">
        <f>E61*10%</f>
        <v>44.190000000000005</v>
      </c>
      <c r="H61" s="24">
        <v>5.16</v>
      </c>
      <c r="I61" s="24">
        <v>39.28</v>
      </c>
      <c r="J61" s="24">
        <f>H61*I61</f>
        <v>202.68480000000002</v>
      </c>
      <c r="K61" s="24">
        <f>J61-L61</f>
        <v>182.41632000000001</v>
      </c>
      <c r="L61" s="24">
        <f>J61*10%</f>
        <v>20.268480000000004</v>
      </c>
      <c r="M61" s="24">
        <f t="shared" ref="M61:M63" si="163">C61-H61</f>
        <v>6.09</v>
      </c>
      <c r="N61" s="24">
        <v>41.13</v>
      </c>
      <c r="O61" s="24">
        <f>M61*N61</f>
        <v>250.48170000000002</v>
      </c>
      <c r="P61" s="24">
        <f>O61-Q61</f>
        <v>225.43353000000002</v>
      </c>
      <c r="Q61" s="24">
        <f>O61*10%</f>
        <v>25.048170000000002</v>
      </c>
      <c r="R61" s="24">
        <f>H61+M61</f>
        <v>11.25</v>
      </c>
      <c r="S61" s="24">
        <f t="shared" ref="S61:U63" si="164">J61+O61</f>
        <v>453.16650000000004</v>
      </c>
      <c r="T61" s="24">
        <f t="shared" si="164"/>
        <v>407.84985000000006</v>
      </c>
      <c r="U61" s="24">
        <f t="shared" si="164"/>
        <v>45.31665000000001</v>
      </c>
      <c r="V61" s="24">
        <f t="shared" ref="V61:V63" si="165">H61</f>
        <v>5.16</v>
      </c>
      <c r="W61" s="24">
        <v>41.13</v>
      </c>
      <c r="X61" s="24">
        <f>V61*W61</f>
        <v>212.23080000000002</v>
      </c>
      <c r="Y61" s="24">
        <f>X61-Z61</f>
        <v>191.00772000000001</v>
      </c>
      <c r="Z61" s="24">
        <f>X61*10%</f>
        <v>21.223080000000003</v>
      </c>
      <c r="AA61" s="24">
        <f t="shared" ref="AA61:AA63" si="166">M61</f>
        <v>6.09</v>
      </c>
      <c r="AB61" s="24">
        <v>42.77</v>
      </c>
      <c r="AC61" s="24">
        <f>AA61*AB61</f>
        <v>260.46930000000003</v>
      </c>
      <c r="AD61" s="24">
        <f>AC61-AE61</f>
        <v>234.42237000000003</v>
      </c>
      <c r="AE61" s="24">
        <f>AC61*10%</f>
        <v>26.046930000000003</v>
      </c>
      <c r="AF61" s="24">
        <f>V61+AA61</f>
        <v>11.25</v>
      </c>
      <c r="AG61" s="24">
        <f t="shared" ref="AG61:AI63" si="167">X61+AC61</f>
        <v>472.70010000000002</v>
      </c>
      <c r="AH61" s="24">
        <f t="shared" si="167"/>
        <v>425.43009000000006</v>
      </c>
      <c r="AI61" s="24">
        <f t="shared" si="167"/>
        <v>47.270010000000006</v>
      </c>
    </row>
    <row r="62" spans="1:35" hidden="1" x14ac:dyDescent="0.25">
      <c r="A62" s="18"/>
      <c r="B62" s="3" t="s">
        <v>16</v>
      </c>
      <c r="C62" s="17">
        <v>11.25</v>
      </c>
      <c r="D62" s="24">
        <v>32.270000000000003</v>
      </c>
      <c r="E62" s="24">
        <f t="shared" ref="E62" si="168">C62*D62</f>
        <v>363.03750000000002</v>
      </c>
      <c r="F62" s="24">
        <f t="shared" si="162"/>
        <v>326.73375000000004</v>
      </c>
      <c r="G62" s="24">
        <f>E62*10%</f>
        <v>36.303750000000001</v>
      </c>
      <c r="H62" s="24">
        <v>5.16</v>
      </c>
      <c r="I62" s="24">
        <v>32.270000000000003</v>
      </c>
      <c r="J62" s="24">
        <f t="shared" ref="J62" si="169">H62*I62</f>
        <v>166.51320000000001</v>
      </c>
      <c r="K62" s="24">
        <f>J62-L62</f>
        <v>149.86188000000001</v>
      </c>
      <c r="L62" s="24">
        <f>J62*10%</f>
        <v>16.651320000000002</v>
      </c>
      <c r="M62" s="24">
        <f t="shared" si="163"/>
        <v>6.09</v>
      </c>
      <c r="N62" s="24">
        <v>33.79</v>
      </c>
      <c r="O62" s="24">
        <f t="shared" ref="O62" si="170">M62*N62</f>
        <v>205.78109999999998</v>
      </c>
      <c r="P62" s="24">
        <f>O62-Q62</f>
        <v>185.20298999999997</v>
      </c>
      <c r="Q62" s="24">
        <f>O62*10%</f>
        <v>20.578109999999999</v>
      </c>
      <c r="R62" s="24">
        <f>H62+M62</f>
        <v>11.25</v>
      </c>
      <c r="S62" s="24">
        <f t="shared" si="164"/>
        <v>372.29430000000002</v>
      </c>
      <c r="T62" s="24">
        <f t="shared" si="164"/>
        <v>335.06486999999998</v>
      </c>
      <c r="U62" s="24">
        <f t="shared" si="164"/>
        <v>37.229430000000001</v>
      </c>
      <c r="V62" s="24">
        <f t="shared" si="165"/>
        <v>5.16</v>
      </c>
      <c r="W62" s="24">
        <v>33.79</v>
      </c>
      <c r="X62" s="24">
        <f t="shared" ref="X62" si="171">V62*W62</f>
        <v>174.35640000000001</v>
      </c>
      <c r="Y62" s="24">
        <f>X62-Z62</f>
        <v>156.92076</v>
      </c>
      <c r="Z62" s="24">
        <f>X62*10%</f>
        <v>17.435640000000003</v>
      </c>
      <c r="AA62" s="24">
        <f t="shared" si="166"/>
        <v>6.09</v>
      </c>
      <c r="AB62" s="24">
        <v>35.14</v>
      </c>
      <c r="AC62" s="24">
        <f t="shared" ref="AC62" si="172">AA62*AB62</f>
        <v>214.0026</v>
      </c>
      <c r="AD62" s="24">
        <f>AC62-AE62</f>
        <v>192.60234</v>
      </c>
      <c r="AE62" s="24">
        <f>AC62*10%</f>
        <v>21.400260000000003</v>
      </c>
      <c r="AF62" s="24">
        <f>V62+AA62</f>
        <v>11.25</v>
      </c>
      <c r="AG62" s="24">
        <f t="shared" si="167"/>
        <v>388.35900000000004</v>
      </c>
      <c r="AH62" s="24">
        <f t="shared" si="167"/>
        <v>349.5231</v>
      </c>
      <c r="AI62" s="24">
        <f t="shared" si="167"/>
        <v>38.835900000000009</v>
      </c>
    </row>
    <row r="63" spans="1:35" ht="31.5" hidden="1" x14ac:dyDescent="0.25">
      <c r="A63" s="18"/>
      <c r="B63" s="3" t="s">
        <v>164</v>
      </c>
      <c r="C63" s="17">
        <v>11.25</v>
      </c>
      <c r="D63" s="24">
        <v>32.270000000000003</v>
      </c>
      <c r="E63" s="24">
        <f>C63*D63*0.5</f>
        <v>181.51875000000001</v>
      </c>
      <c r="F63" s="24">
        <f t="shared" si="162"/>
        <v>163.36687500000002</v>
      </c>
      <c r="G63" s="24">
        <f>E63*10%</f>
        <v>18.151875</v>
      </c>
      <c r="H63" s="24">
        <v>5.16</v>
      </c>
      <c r="I63" s="24">
        <v>32.270000000000003</v>
      </c>
      <c r="J63" s="24">
        <f>H63*I63*0.5</f>
        <v>83.256600000000006</v>
      </c>
      <c r="K63" s="24">
        <f>J63-L63</f>
        <v>74.930940000000007</v>
      </c>
      <c r="L63" s="24">
        <f>J63*10%</f>
        <v>8.3256600000000009</v>
      </c>
      <c r="M63" s="24">
        <f t="shared" si="163"/>
        <v>6.09</v>
      </c>
      <c r="N63" s="24">
        <v>33.79</v>
      </c>
      <c r="O63" s="24">
        <f>M63*N63*0.5</f>
        <v>102.89054999999999</v>
      </c>
      <c r="P63" s="24">
        <f>O63-Q63</f>
        <v>92.601494999999986</v>
      </c>
      <c r="Q63" s="24">
        <f>O63*10%</f>
        <v>10.289054999999999</v>
      </c>
      <c r="R63" s="24">
        <f>H63+M63</f>
        <v>11.25</v>
      </c>
      <c r="S63" s="24">
        <f t="shared" si="164"/>
        <v>186.14715000000001</v>
      </c>
      <c r="T63" s="24">
        <f t="shared" si="164"/>
        <v>167.53243499999999</v>
      </c>
      <c r="U63" s="24">
        <f t="shared" si="164"/>
        <v>18.614715</v>
      </c>
      <c r="V63" s="24">
        <f t="shared" si="165"/>
        <v>5.16</v>
      </c>
      <c r="W63" s="24">
        <v>33.79</v>
      </c>
      <c r="X63" s="24">
        <f>V63*W63*0.5</f>
        <v>87.178200000000004</v>
      </c>
      <c r="Y63" s="24">
        <f>X63-Z63</f>
        <v>78.460380000000001</v>
      </c>
      <c r="Z63" s="24">
        <f>X63*10%</f>
        <v>8.7178200000000015</v>
      </c>
      <c r="AA63" s="24">
        <f t="shared" si="166"/>
        <v>6.09</v>
      </c>
      <c r="AB63" s="24">
        <v>35.14</v>
      </c>
      <c r="AC63" s="24">
        <f>AA63*AB63*0.5</f>
        <v>107.0013</v>
      </c>
      <c r="AD63" s="24">
        <f>AC63-AE63</f>
        <v>96.301169999999999</v>
      </c>
      <c r="AE63" s="24">
        <f>AC63*10%</f>
        <v>10.700130000000001</v>
      </c>
      <c r="AF63" s="24">
        <f>V63+AA63</f>
        <v>11.25</v>
      </c>
      <c r="AG63" s="24">
        <f t="shared" si="167"/>
        <v>194.17950000000002</v>
      </c>
      <c r="AH63" s="24">
        <f t="shared" si="167"/>
        <v>174.76155</v>
      </c>
      <c r="AI63" s="24">
        <f t="shared" si="167"/>
        <v>19.417950000000005</v>
      </c>
    </row>
    <row r="64" spans="1:35" s="16" customFormat="1" hidden="1" x14ac:dyDescent="0.25">
      <c r="A64" s="22" t="s">
        <v>141</v>
      </c>
      <c r="B64" s="1" t="s">
        <v>20</v>
      </c>
      <c r="C64" s="15"/>
      <c r="D64" s="8"/>
      <c r="E64" s="8">
        <f>E65+E66+E67</f>
        <v>8.7685000000000013</v>
      </c>
      <c r="F64" s="8">
        <f t="shared" ref="F64:G64" si="173">F65+F66+F67</f>
        <v>6.24</v>
      </c>
      <c r="G64" s="8">
        <f t="shared" si="173"/>
        <v>2.5285000000000011</v>
      </c>
      <c r="H64" s="8"/>
      <c r="I64" s="8"/>
      <c r="J64" s="8">
        <f>J65+J66+J67</f>
        <v>4.3842500000000006</v>
      </c>
      <c r="K64" s="8">
        <f t="shared" ref="K64:L64" si="174">K65+K66+K67</f>
        <v>3.12</v>
      </c>
      <c r="L64" s="8">
        <f t="shared" si="174"/>
        <v>1.2642500000000005</v>
      </c>
      <c r="M64" s="8"/>
      <c r="N64" s="8"/>
      <c r="O64" s="8">
        <f>O65+O66+O67</f>
        <v>4.5907500000000008</v>
      </c>
      <c r="P64" s="8">
        <f t="shared" ref="P64:Q64" si="175">P65+P66+P67</f>
        <v>3.21</v>
      </c>
      <c r="Q64" s="8">
        <f t="shared" si="175"/>
        <v>1.3807500000000001</v>
      </c>
      <c r="R64" s="8"/>
      <c r="S64" s="8">
        <f>S65+S66+S67</f>
        <v>8.9749999999999996</v>
      </c>
      <c r="T64" s="8">
        <f t="shared" ref="T64:U64" si="176">T65+T66+T67</f>
        <v>6.33</v>
      </c>
      <c r="U64" s="8">
        <f t="shared" si="176"/>
        <v>2.6450000000000005</v>
      </c>
      <c r="V64" s="8"/>
      <c r="W64" s="8"/>
      <c r="X64" s="8">
        <f>X65+X66+X67</f>
        <v>5.4355000000000002</v>
      </c>
      <c r="Y64" s="8">
        <f t="shared" ref="Y64:Z64" si="177">Y65+Y66+Y67</f>
        <v>3.12</v>
      </c>
      <c r="Z64" s="8">
        <f t="shared" si="177"/>
        <v>2.3155000000000001</v>
      </c>
      <c r="AA64" s="8"/>
      <c r="AB64" s="8"/>
      <c r="AC64" s="8">
        <f>AC65+AC66+AC67</f>
        <v>4.774</v>
      </c>
      <c r="AD64" s="8">
        <f t="shared" ref="AD64:AE64" si="178">AD65+AD66+AD67</f>
        <v>3.21</v>
      </c>
      <c r="AE64" s="8">
        <f t="shared" si="178"/>
        <v>1.5640000000000001</v>
      </c>
      <c r="AF64" s="8"/>
      <c r="AG64" s="8">
        <f>AG65+AG66+AG67</f>
        <v>10.2095</v>
      </c>
      <c r="AH64" s="8">
        <f t="shared" ref="AH64:AI64" si="179">AH65+AH66+AH67</f>
        <v>6.33</v>
      </c>
      <c r="AI64" s="8">
        <f t="shared" si="179"/>
        <v>3.8795000000000002</v>
      </c>
    </row>
    <row r="65" spans="1:35" hidden="1" x14ac:dyDescent="0.25">
      <c r="A65" s="18"/>
      <c r="B65" s="3" t="s">
        <v>15</v>
      </c>
      <c r="C65" s="17">
        <v>0.1</v>
      </c>
      <c r="D65" s="24">
        <v>39.28</v>
      </c>
      <c r="E65" s="24">
        <f>C65*D65</f>
        <v>3.9280000000000004</v>
      </c>
      <c r="F65" s="24">
        <f>1.32*2</f>
        <v>2.64</v>
      </c>
      <c r="G65" s="24">
        <f>E65-F65</f>
        <v>1.2880000000000003</v>
      </c>
      <c r="H65" s="24">
        <v>0.05</v>
      </c>
      <c r="I65" s="24">
        <v>39.28</v>
      </c>
      <c r="J65" s="24">
        <f>H65*I65</f>
        <v>1.9640000000000002</v>
      </c>
      <c r="K65" s="24">
        <v>1.32</v>
      </c>
      <c r="L65" s="24">
        <f>J65-K65</f>
        <v>0.64400000000000013</v>
      </c>
      <c r="M65" s="24">
        <f t="shared" ref="M65:M67" si="180">C65-H65</f>
        <v>0.05</v>
      </c>
      <c r="N65" s="24">
        <v>41.13</v>
      </c>
      <c r="O65" s="24">
        <f>M65*N65</f>
        <v>2.0565000000000002</v>
      </c>
      <c r="P65" s="24">
        <v>1.32</v>
      </c>
      <c r="Q65" s="24">
        <f>O65-P65</f>
        <v>0.73650000000000015</v>
      </c>
      <c r="R65" s="24">
        <f>H65+M65</f>
        <v>0.1</v>
      </c>
      <c r="S65" s="24">
        <f t="shared" ref="S65:U67" si="181">J65+O65</f>
        <v>4.0205000000000002</v>
      </c>
      <c r="T65" s="24">
        <f t="shared" si="181"/>
        <v>2.64</v>
      </c>
      <c r="U65" s="24">
        <f t="shared" si="181"/>
        <v>1.3805000000000003</v>
      </c>
      <c r="V65" s="24">
        <f t="shared" ref="V65:V67" si="182">H65</f>
        <v>0.05</v>
      </c>
      <c r="W65" s="24">
        <v>41.13</v>
      </c>
      <c r="X65" s="24">
        <f>V65*W65</f>
        <v>2.0565000000000002</v>
      </c>
      <c r="Y65" s="24">
        <v>1.32</v>
      </c>
      <c r="Z65" s="24">
        <f>X65-Y65</f>
        <v>0.73650000000000015</v>
      </c>
      <c r="AA65" s="24">
        <f t="shared" ref="AA65:AA67" si="183">M65</f>
        <v>0.05</v>
      </c>
      <c r="AB65" s="24">
        <v>42.77</v>
      </c>
      <c r="AC65" s="24">
        <f>AA65*AB65</f>
        <v>2.1385000000000001</v>
      </c>
      <c r="AD65" s="24">
        <v>1.32</v>
      </c>
      <c r="AE65" s="24">
        <f>AC65-AD65</f>
        <v>0.81850000000000001</v>
      </c>
      <c r="AF65" s="24">
        <f>V65+AA65</f>
        <v>0.1</v>
      </c>
      <c r="AG65" s="24">
        <f t="shared" ref="AG65:AI67" si="184">X65+AC65</f>
        <v>4.1950000000000003</v>
      </c>
      <c r="AH65" s="24">
        <f t="shared" si="184"/>
        <v>2.64</v>
      </c>
      <c r="AI65" s="24">
        <f t="shared" si="184"/>
        <v>1.5550000000000002</v>
      </c>
    </row>
    <row r="66" spans="1:35" hidden="1" x14ac:dyDescent="0.25">
      <c r="A66" s="18"/>
      <c r="B66" s="3" t="s">
        <v>16</v>
      </c>
      <c r="C66" s="17">
        <v>0.1</v>
      </c>
      <c r="D66" s="24">
        <v>32.270000000000003</v>
      </c>
      <c r="E66" s="24">
        <f t="shared" ref="E66" si="185">C66*D66</f>
        <v>3.2270000000000003</v>
      </c>
      <c r="F66" s="24">
        <f>1.2*2</f>
        <v>2.4</v>
      </c>
      <c r="G66" s="24">
        <f>E66-F66</f>
        <v>0.8270000000000004</v>
      </c>
      <c r="H66" s="24">
        <v>0.05</v>
      </c>
      <c r="I66" s="24">
        <v>32.270000000000003</v>
      </c>
      <c r="J66" s="24">
        <f t="shared" ref="J66" si="186">H66*I66</f>
        <v>1.6135000000000002</v>
      </c>
      <c r="K66" s="24">
        <v>1.2</v>
      </c>
      <c r="L66" s="24">
        <f>J66-K66</f>
        <v>0.4135000000000002</v>
      </c>
      <c r="M66" s="24">
        <f t="shared" si="180"/>
        <v>0.05</v>
      </c>
      <c r="N66" s="24">
        <v>33.79</v>
      </c>
      <c r="O66" s="24">
        <f t="shared" ref="O66" si="187">M66*N66</f>
        <v>1.6895</v>
      </c>
      <c r="P66" s="24">
        <v>1.26</v>
      </c>
      <c r="Q66" s="24">
        <f>O66-P66</f>
        <v>0.42949999999999999</v>
      </c>
      <c r="R66" s="24">
        <f>H66+M66</f>
        <v>0.1</v>
      </c>
      <c r="S66" s="24">
        <f t="shared" si="181"/>
        <v>3.3029999999999999</v>
      </c>
      <c r="T66" s="24">
        <f t="shared" si="181"/>
        <v>2.46</v>
      </c>
      <c r="U66" s="24">
        <f t="shared" si="181"/>
        <v>0.84300000000000019</v>
      </c>
      <c r="V66" s="24">
        <f t="shared" si="182"/>
        <v>0.05</v>
      </c>
      <c r="W66" s="24">
        <v>33.79</v>
      </c>
      <c r="X66" s="24">
        <f t="shared" ref="X66:X67" si="188">V66*W66</f>
        <v>1.6895</v>
      </c>
      <c r="Y66" s="24">
        <v>1.2</v>
      </c>
      <c r="Z66" s="24">
        <f>X66-Y66</f>
        <v>0.48950000000000005</v>
      </c>
      <c r="AA66" s="24">
        <f t="shared" si="183"/>
        <v>0.05</v>
      </c>
      <c r="AB66" s="24">
        <v>35.14</v>
      </c>
      <c r="AC66" s="24">
        <f t="shared" ref="AC66" si="189">AA66*AB66</f>
        <v>1.7570000000000001</v>
      </c>
      <c r="AD66" s="24">
        <v>1.26</v>
      </c>
      <c r="AE66" s="24">
        <f>AC66-AD66</f>
        <v>0.49700000000000011</v>
      </c>
      <c r="AF66" s="24">
        <f>V66+AA66</f>
        <v>0.1</v>
      </c>
      <c r="AG66" s="24">
        <f t="shared" si="184"/>
        <v>3.4465000000000003</v>
      </c>
      <c r="AH66" s="24">
        <f t="shared" si="184"/>
        <v>2.46</v>
      </c>
      <c r="AI66" s="24">
        <f t="shared" si="184"/>
        <v>0.98650000000000015</v>
      </c>
    </row>
    <row r="67" spans="1:35" ht="31.5" hidden="1" x14ac:dyDescent="0.25">
      <c r="A67" s="18"/>
      <c r="B67" s="3" t="s">
        <v>164</v>
      </c>
      <c r="C67" s="17">
        <v>0.1</v>
      </c>
      <c r="D67" s="24">
        <v>32.270000000000003</v>
      </c>
      <c r="E67" s="24">
        <f>C67*D67*0.5</f>
        <v>1.6135000000000002</v>
      </c>
      <c r="F67" s="24">
        <f>1.2*0.5*2</f>
        <v>1.2</v>
      </c>
      <c r="G67" s="24">
        <f>E67-F67</f>
        <v>0.4135000000000002</v>
      </c>
      <c r="H67" s="24">
        <v>0.05</v>
      </c>
      <c r="I67" s="24">
        <v>32.270000000000003</v>
      </c>
      <c r="J67" s="24">
        <f>H67*I67*0.5</f>
        <v>0.80675000000000008</v>
      </c>
      <c r="K67" s="24">
        <f>K66*0.5</f>
        <v>0.6</v>
      </c>
      <c r="L67" s="24">
        <f>J67-K67</f>
        <v>0.2067500000000001</v>
      </c>
      <c r="M67" s="24">
        <f t="shared" si="180"/>
        <v>0.05</v>
      </c>
      <c r="N67" s="24">
        <v>33.79</v>
      </c>
      <c r="O67" s="24">
        <f>M67*N67*0.5</f>
        <v>0.84475</v>
      </c>
      <c r="P67" s="24">
        <f>P66*0.5</f>
        <v>0.63</v>
      </c>
      <c r="Q67" s="24">
        <f>O67-P67</f>
        <v>0.21475</v>
      </c>
      <c r="R67" s="24">
        <f>H67+M67</f>
        <v>0.1</v>
      </c>
      <c r="S67" s="24">
        <f t="shared" si="181"/>
        <v>1.6515</v>
      </c>
      <c r="T67" s="24">
        <f t="shared" si="181"/>
        <v>1.23</v>
      </c>
      <c r="U67" s="24">
        <f t="shared" si="181"/>
        <v>0.4215000000000001</v>
      </c>
      <c r="V67" s="24">
        <f t="shared" si="182"/>
        <v>0.05</v>
      </c>
      <c r="W67" s="24">
        <v>33.79</v>
      </c>
      <c r="X67" s="24">
        <f t="shared" si="188"/>
        <v>1.6895</v>
      </c>
      <c r="Y67" s="24">
        <f>Y66*0.5</f>
        <v>0.6</v>
      </c>
      <c r="Z67" s="24">
        <f>X67-Y67</f>
        <v>1.0895000000000001</v>
      </c>
      <c r="AA67" s="24">
        <f t="shared" si="183"/>
        <v>0.05</v>
      </c>
      <c r="AB67" s="24">
        <v>35.14</v>
      </c>
      <c r="AC67" s="24">
        <f>AA67*AB67*0.5</f>
        <v>0.87850000000000006</v>
      </c>
      <c r="AD67" s="24">
        <f>AD66*0.5</f>
        <v>0.63</v>
      </c>
      <c r="AE67" s="24">
        <f>AC67-AD67</f>
        <v>0.24850000000000005</v>
      </c>
      <c r="AF67" s="24">
        <f>V67+AA67</f>
        <v>0.1</v>
      </c>
      <c r="AG67" s="24">
        <f t="shared" si="184"/>
        <v>2.5680000000000001</v>
      </c>
      <c r="AH67" s="24">
        <f t="shared" si="184"/>
        <v>1.23</v>
      </c>
      <c r="AI67" s="24">
        <f t="shared" si="184"/>
        <v>1.3380000000000001</v>
      </c>
    </row>
    <row r="68" spans="1:35" s="16" customFormat="1" ht="31.5" hidden="1" x14ac:dyDescent="0.25">
      <c r="A68" s="22" t="s">
        <v>142</v>
      </c>
      <c r="B68" s="28" t="s">
        <v>21</v>
      </c>
      <c r="C68" s="15"/>
      <c r="D68" s="8"/>
      <c r="E68" s="8">
        <f t="shared" ref="E68:AI68" si="190">E69+E70</f>
        <v>139.83680000000001</v>
      </c>
      <c r="F68" s="8">
        <f t="shared" si="190"/>
        <v>0</v>
      </c>
      <c r="G68" s="8">
        <f t="shared" si="190"/>
        <v>139.83680000000001</v>
      </c>
      <c r="H68" s="8"/>
      <c r="I68" s="8"/>
      <c r="J68" s="8">
        <f t="shared" si="190"/>
        <v>49.492800000000003</v>
      </c>
      <c r="K68" s="8">
        <f t="shared" si="190"/>
        <v>0</v>
      </c>
      <c r="L68" s="8">
        <f t="shared" si="190"/>
        <v>49.492800000000003</v>
      </c>
      <c r="M68" s="8"/>
      <c r="N68" s="8"/>
      <c r="O68" s="8">
        <f t="shared" si="190"/>
        <v>94.599000000000004</v>
      </c>
      <c r="P68" s="8">
        <f t="shared" si="190"/>
        <v>0</v>
      </c>
      <c r="Q68" s="8">
        <f t="shared" si="190"/>
        <v>94.599000000000004</v>
      </c>
      <c r="R68" s="8"/>
      <c r="S68" s="8">
        <f t="shared" si="190"/>
        <v>144.09180000000001</v>
      </c>
      <c r="T68" s="8">
        <f t="shared" si="190"/>
        <v>0</v>
      </c>
      <c r="U68" s="8">
        <f t="shared" si="190"/>
        <v>144.09180000000001</v>
      </c>
      <c r="V68" s="8"/>
      <c r="W68" s="8"/>
      <c r="X68" s="8">
        <f t="shared" si="190"/>
        <v>51.823800000000006</v>
      </c>
      <c r="Y68" s="8">
        <f t="shared" si="190"/>
        <v>0</v>
      </c>
      <c r="Z68" s="8">
        <f t="shared" si="190"/>
        <v>51.823800000000006</v>
      </c>
      <c r="AA68" s="8"/>
      <c r="AB68" s="8"/>
      <c r="AC68" s="8">
        <f t="shared" si="190"/>
        <v>98.370999999999995</v>
      </c>
      <c r="AD68" s="8">
        <f t="shared" si="190"/>
        <v>0</v>
      </c>
      <c r="AE68" s="8">
        <f t="shared" si="190"/>
        <v>98.370999999999995</v>
      </c>
      <c r="AF68" s="8"/>
      <c r="AG68" s="8">
        <f t="shared" si="190"/>
        <v>150.19479999999999</v>
      </c>
      <c r="AH68" s="8">
        <f t="shared" si="190"/>
        <v>0</v>
      </c>
      <c r="AI68" s="8">
        <f t="shared" si="190"/>
        <v>150.19479999999999</v>
      </c>
    </row>
    <row r="69" spans="1:35" hidden="1" x14ac:dyDescent="0.25">
      <c r="A69" s="18"/>
      <c r="B69" s="3" t="s">
        <v>15</v>
      </c>
      <c r="C69" s="17">
        <v>3.56</v>
      </c>
      <c r="D69" s="24">
        <v>39.28</v>
      </c>
      <c r="E69" s="24">
        <f>C69*D69</f>
        <v>139.83680000000001</v>
      </c>
      <c r="F69" s="24">
        <f t="shared" ref="F69:F70" si="191">E69-G69</f>
        <v>0</v>
      </c>
      <c r="G69" s="24">
        <f>E69</f>
        <v>139.83680000000001</v>
      </c>
      <c r="H69" s="24">
        <v>1.26</v>
      </c>
      <c r="I69" s="24">
        <v>39.28</v>
      </c>
      <c r="J69" s="24">
        <f>H69*I69</f>
        <v>49.492800000000003</v>
      </c>
      <c r="K69" s="24">
        <f>J69-L69</f>
        <v>0</v>
      </c>
      <c r="L69" s="24">
        <f>J69</f>
        <v>49.492800000000003</v>
      </c>
      <c r="M69" s="24">
        <f t="shared" ref="M69:M70" si="192">C69-H69</f>
        <v>2.2999999999999998</v>
      </c>
      <c r="N69" s="24">
        <v>41.13</v>
      </c>
      <c r="O69" s="24">
        <f>M69*N69</f>
        <v>94.599000000000004</v>
      </c>
      <c r="P69" s="24">
        <f>O69-Q69</f>
        <v>0</v>
      </c>
      <c r="Q69" s="24">
        <f>O69</f>
        <v>94.599000000000004</v>
      </c>
      <c r="R69" s="24">
        <f>H69+M69</f>
        <v>3.5599999999999996</v>
      </c>
      <c r="S69" s="24">
        <f t="shared" ref="S69:U70" si="193">J69+O69</f>
        <v>144.09180000000001</v>
      </c>
      <c r="T69" s="24">
        <f t="shared" si="193"/>
        <v>0</v>
      </c>
      <c r="U69" s="24">
        <f t="shared" si="193"/>
        <v>144.09180000000001</v>
      </c>
      <c r="V69" s="24">
        <f t="shared" ref="V69:V70" si="194">H69</f>
        <v>1.26</v>
      </c>
      <c r="W69" s="24">
        <v>41.13</v>
      </c>
      <c r="X69" s="24">
        <f>V69*W69</f>
        <v>51.823800000000006</v>
      </c>
      <c r="Y69" s="24">
        <f>X69-Z69</f>
        <v>0</v>
      </c>
      <c r="Z69" s="24">
        <f>X69</f>
        <v>51.823800000000006</v>
      </c>
      <c r="AA69" s="24">
        <f t="shared" ref="AA69:AA70" si="195">M69</f>
        <v>2.2999999999999998</v>
      </c>
      <c r="AB69" s="24">
        <v>42.77</v>
      </c>
      <c r="AC69" s="24">
        <f>AA69*AB69</f>
        <v>98.370999999999995</v>
      </c>
      <c r="AD69" s="24">
        <f>AC69-AE69</f>
        <v>0</v>
      </c>
      <c r="AE69" s="24">
        <f>AC69</f>
        <v>98.370999999999995</v>
      </c>
      <c r="AF69" s="24">
        <f>V69+AA69</f>
        <v>3.5599999999999996</v>
      </c>
      <c r="AG69" s="24">
        <f t="shared" ref="AG69:AI70" si="196">X69+AC69</f>
        <v>150.19479999999999</v>
      </c>
      <c r="AH69" s="24">
        <f t="shared" si="196"/>
        <v>0</v>
      </c>
      <c r="AI69" s="24">
        <f t="shared" si="196"/>
        <v>150.19479999999999</v>
      </c>
    </row>
    <row r="70" spans="1:35" hidden="1" x14ac:dyDescent="0.25">
      <c r="A70" s="18"/>
      <c r="B70" s="3" t="s">
        <v>16</v>
      </c>
      <c r="C70" s="17">
        <v>0</v>
      </c>
      <c r="D70" s="24">
        <v>32.270000000000003</v>
      </c>
      <c r="E70" s="24">
        <f t="shared" ref="E70" si="197">C70*D70</f>
        <v>0</v>
      </c>
      <c r="F70" s="24">
        <f t="shared" si="191"/>
        <v>0</v>
      </c>
      <c r="G70" s="24">
        <f>E70</f>
        <v>0</v>
      </c>
      <c r="H70" s="24">
        <v>0</v>
      </c>
      <c r="I70" s="24">
        <v>32.270000000000003</v>
      </c>
      <c r="J70" s="24">
        <f t="shared" ref="J70" si="198">H70*I70</f>
        <v>0</v>
      </c>
      <c r="K70" s="24">
        <f>J70-L70</f>
        <v>0</v>
      </c>
      <c r="L70" s="24">
        <f>J70</f>
        <v>0</v>
      </c>
      <c r="M70" s="24">
        <f t="shared" si="192"/>
        <v>0</v>
      </c>
      <c r="N70" s="24">
        <v>33.79</v>
      </c>
      <c r="O70" s="24">
        <f t="shared" ref="O70" si="199">M70*N70</f>
        <v>0</v>
      </c>
      <c r="P70" s="24">
        <f>O70-Q70</f>
        <v>0</v>
      </c>
      <c r="Q70" s="24">
        <f>O70</f>
        <v>0</v>
      </c>
      <c r="R70" s="24">
        <f>H70+M70</f>
        <v>0</v>
      </c>
      <c r="S70" s="24">
        <f t="shared" si="193"/>
        <v>0</v>
      </c>
      <c r="T70" s="24">
        <f t="shared" si="193"/>
        <v>0</v>
      </c>
      <c r="U70" s="24">
        <f t="shared" si="193"/>
        <v>0</v>
      </c>
      <c r="V70" s="24">
        <f t="shared" si="194"/>
        <v>0</v>
      </c>
      <c r="W70" s="24">
        <v>33.79</v>
      </c>
      <c r="X70" s="24">
        <f t="shared" ref="X70" si="200">V70*W70</f>
        <v>0</v>
      </c>
      <c r="Y70" s="24">
        <f>X70-Z70</f>
        <v>0</v>
      </c>
      <c r="Z70" s="24">
        <f>X70</f>
        <v>0</v>
      </c>
      <c r="AA70" s="24">
        <f t="shared" si="195"/>
        <v>0</v>
      </c>
      <c r="AB70" s="24">
        <v>35.14</v>
      </c>
      <c r="AC70" s="24">
        <f t="shared" ref="AC70" si="201">AA70*AB70</f>
        <v>0</v>
      </c>
      <c r="AD70" s="24">
        <f>AC70-AE70</f>
        <v>0</v>
      </c>
      <c r="AE70" s="24">
        <f>AC70</f>
        <v>0</v>
      </c>
      <c r="AF70" s="24">
        <f>V70+AA70</f>
        <v>0</v>
      </c>
      <c r="AG70" s="24">
        <f t="shared" si="196"/>
        <v>0</v>
      </c>
      <c r="AH70" s="24">
        <f t="shared" si="196"/>
        <v>0</v>
      </c>
      <c r="AI70" s="24">
        <f t="shared" si="196"/>
        <v>0</v>
      </c>
    </row>
    <row r="71" spans="1:35" s="16" customFormat="1" hidden="1" x14ac:dyDescent="0.25">
      <c r="A71" s="22" t="s">
        <v>143</v>
      </c>
      <c r="B71" s="2" t="s">
        <v>22</v>
      </c>
      <c r="C71" s="15"/>
      <c r="D71" s="8"/>
      <c r="E71" s="8">
        <f>E72+E73+E74</f>
        <v>1.7537</v>
      </c>
      <c r="F71" s="8">
        <f t="shared" ref="F71:G71" si="202">F72+F73+F74</f>
        <v>0</v>
      </c>
      <c r="G71" s="8">
        <f t="shared" si="202"/>
        <v>1.7537</v>
      </c>
      <c r="H71" s="8"/>
      <c r="I71" s="8"/>
      <c r="J71" s="8">
        <f>J72+J73+J74</f>
        <v>0.87685000000000002</v>
      </c>
      <c r="K71" s="8">
        <f t="shared" ref="K71:L71" si="203">K72+K73+K74</f>
        <v>0</v>
      </c>
      <c r="L71" s="8">
        <f t="shared" si="203"/>
        <v>0.87685000000000002</v>
      </c>
      <c r="M71" s="8"/>
      <c r="N71" s="8"/>
      <c r="O71" s="8">
        <f>O72+O73+O74</f>
        <v>0.91815000000000002</v>
      </c>
      <c r="P71" s="8">
        <f t="shared" ref="P71:Q71" si="204">P72+P73+P74</f>
        <v>0</v>
      </c>
      <c r="Q71" s="8">
        <f t="shared" si="204"/>
        <v>0.91815000000000002</v>
      </c>
      <c r="R71" s="8"/>
      <c r="S71" s="8">
        <f>S72+S73+S74</f>
        <v>1.7950000000000002</v>
      </c>
      <c r="T71" s="8">
        <f t="shared" ref="T71:U71" si="205">T72+T73+T74</f>
        <v>0</v>
      </c>
      <c r="U71" s="8">
        <f t="shared" si="205"/>
        <v>1.7950000000000002</v>
      </c>
      <c r="V71" s="8"/>
      <c r="W71" s="8"/>
      <c r="X71" s="8">
        <f>X72+X73+X74</f>
        <v>0.91815000000000002</v>
      </c>
      <c r="Y71" s="8">
        <f t="shared" ref="Y71:Z71" si="206">Y72+Y73+Y74</f>
        <v>0</v>
      </c>
      <c r="Z71" s="8">
        <f t="shared" si="206"/>
        <v>0.91815000000000002</v>
      </c>
      <c r="AA71" s="8"/>
      <c r="AB71" s="8"/>
      <c r="AC71" s="8">
        <f>AC72+AC73+AC74</f>
        <v>0.95479999999999998</v>
      </c>
      <c r="AD71" s="8">
        <f t="shared" ref="AD71:AE71" si="207">AD72+AD73+AD74</f>
        <v>0</v>
      </c>
      <c r="AE71" s="8">
        <f t="shared" si="207"/>
        <v>0.95479999999999998</v>
      </c>
      <c r="AF71" s="8"/>
      <c r="AG71" s="8">
        <f>AG72+AG73+AG74</f>
        <v>1.8729500000000003</v>
      </c>
      <c r="AH71" s="8">
        <f t="shared" ref="AH71:AI71" si="208">AH72+AH73+AH74</f>
        <v>0</v>
      </c>
      <c r="AI71" s="8">
        <f t="shared" si="208"/>
        <v>1.8729500000000003</v>
      </c>
    </row>
    <row r="72" spans="1:35" hidden="1" x14ac:dyDescent="0.25">
      <c r="A72" s="18"/>
      <c r="B72" s="3" t="s">
        <v>15</v>
      </c>
      <c r="C72" s="17">
        <v>0.02</v>
      </c>
      <c r="D72" s="24">
        <v>39.28</v>
      </c>
      <c r="E72" s="24">
        <f>C72*D72</f>
        <v>0.78560000000000008</v>
      </c>
      <c r="F72" s="24">
        <f>E72-G72</f>
        <v>0</v>
      </c>
      <c r="G72" s="24">
        <f>E72</f>
        <v>0.78560000000000008</v>
      </c>
      <c r="H72" s="24">
        <v>0.01</v>
      </c>
      <c r="I72" s="24">
        <v>39.28</v>
      </c>
      <c r="J72" s="24">
        <f>H72*I72</f>
        <v>0.39280000000000004</v>
      </c>
      <c r="K72" s="24">
        <f>J72-L72</f>
        <v>0</v>
      </c>
      <c r="L72" s="24">
        <f>J72</f>
        <v>0.39280000000000004</v>
      </c>
      <c r="M72" s="24">
        <f t="shared" ref="M72:M74" si="209">C72-H72</f>
        <v>0.01</v>
      </c>
      <c r="N72" s="24">
        <v>41.13</v>
      </c>
      <c r="O72" s="24">
        <f>M72*N72</f>
        <v>0.41130000000000005</v>
      </c>
      <c r="P72" s="24">
        <f>O72-Q72</f>
        <v>0</v>
      </c>
      <c r="Q72" s="24">
        <f>O72</f>
        <v>0.41130000000000005</v>
      </c>
      <c r="R72" s="24">
        <f>H72+M72</f>
        <v>0.02</v>
      </c>
      <c r="S72" s="24">
        <f t="shared" ref="S72:U74" si="210">J72+O72</f>
        <v>0.80410000000000004</v>
      </c>
      <c r="T72" s="24">
        <f t="shared" si="210"/>
        <v>0</v>
      </c>
      <c r="U72" s="24">
        <f t="shared" si="210"/>
        <v>0.80410000000000004</v>
      </c>
      <c r="V72" s="24">
        <f t="shared" ref="V72:V74" si="211">H72</f>
        <v>0.01</v>
      </c>
      <c r="W72" s="24">
        <v>41.13</v>
      </c>
      <c r="X72" s="24">
        <f>V72*W72</f>
        <v>0.41130000000000005</v>
      </c>
      <c r="Y72" s="24">
        <f>X72-Z72</f>
        <v>0</v>
      </c>
      <c r="Z72" s="24">
        <f>X72</f>
        <v>0.41130000000000005</v>
      </c>
      <c r="AA72" s="24">
        <f t="shared" ref="AA72:AA74" si="212">M72</f>
        <v>0.01</v>
      </c>
      <c r="AB72" s="24">
        <v>42.77</v>
      </c>
      <c r="AC72" s="24">
        <f>AA72*AB72</f>
        <v>0.42770000000000002</v>
      </c>
      <c r="AD72" s="24">
        <f>AC72-AE72</f>
        <v>0</v>
      </c>
      <c r="AE72" s="24">
        <f>AC72</f>
        <v>0.42770000000000002</v>
      </c>
      <c r="AF72" s="24">
        <f>V72+AA72</f>
        <v>0.02</v>
      </c>
      <c r="AG72" s="24">
        <f t="shared" ref="AG72:AI74" si="213">X72+AC72</f>
        <v>0.83900000000000008</v>
      </c>
      <c r="AH72" s="24">
        <f t="shared" si="213"/>
        <v>0</v>
      </c>
      <c r="AI72" s="24">
        <f t="shared" si="213"/>
        <v>0.83900000000000008</v>
      </c>
    </row>
    <row r="73" spans="1:35" hidden="1" x14ac:dyDescent="0.25">
      <c r="A73" s="18"/>
      <c r="B73" s="3" t="s">
        <v>16</v>
      </c>
      <c r="C73" s="17">
        <v>0.02</v>
      </c>
      <c r="D73" s="24">
        <v>32.270000000000003</v>
      </c>
      <c r="E73" s="24">
        <f t="shared" ref="E73" si="214">C73*D73</f>
        <v>0.64540000000000008</v>
      </c>
      <c r="F73" s="24">
        <f t="shared" ref="F73:F74" si="215">E73-G73</f>
        <v>0</v>
      </c>
      <c r="G73" s="24">
        <f>E73</f>
        <v>0.64540000000000008</v>
      </c>
      <c r="H73" s="24">
        <v>0.01</v>
      </c>
      <c r="I73" s="24">
        <v>32.270000000000003</v>
      </c>
      <c r="J73" s="24">
        <f t="shared" ref="J73" si="216">H73*I73</f>
        <v>0.32270000000000004</v>
      </c>
      <c r="K73" s="24">
        <f>J73-L73</f>
        <v>0</v>
      </c>
      <c r="L73" s="24">
        <f>J73</f>
        <v>0.32270000000000004</v>
      </c>
      <c r="M73" s="24">
        <f t="shared" si="209"/>
        <v>0.01</v>
      </c>
      <c r="N73" s="24">
        <v>33.79</v>
      </c>
      <c r="O73" s="24">
        <f t="shared" ref="O73" si="217">M73*N73</f>
        <v>0.33789999999999998</v>
      </c>
      <c r="P73" s="24">
        <f>O73-Q73</f>
        <v>0</v>
      </c>
      <c r="Q73" s="24">
        <f>O73</f>
        <v>0.33789999999999998</v>
      </c>
      <c r="R73" s="24">
        <f>H73+M73</f>
        <v>0.02</v>
      </c>
      <c r="S73" s="24">
        <f t="shared" si="210"/>
        <v>0.66060000000000008</v>
      </c>
      <c r="T73" s="24">
        <f t="shared" si="210"/>
        <v>0</v>
      </c>
      <c r="U73" s="24">
        <f t="shared" si="210"/>
        <v>0.66060000000000008</v>
      </c>
      <c r="V73" s="24">
        <f t="shared" si="211"/>
        <v>0.01</v>
      </c>
      <c r="W73" s="24">
        <v>33.79</v>
      </c>
      <c r="X73" s="24">
        <f t="shared" ref="X73" si="218">V73*W73</f>
        <v>0.33789999999999998</v>
      </c>
      <c r="Y73" s="24">
        <f>X73-Z73</f>
        <v>0</v>
      </c>
      <c r="Z73" s="24">
        <f>X73</f>
        <v>0.33789999999999998</v>
      </c>
      <c r="AA73" s="24">
        <f t="shared" si="212"/>
        <v>0.01</v>
      </c>
      <c r="AB73" s="24">
        <v>35.14</v>
      </c>
      <c r="AC73" s="24">
        <f t="shared" ref="AC73" si="219">AA73*AB73</f>
        <v>0.35139999999999999</v>
      </c>
      <c r="AD73" s="24">
        <f>AC73-AE73</f>
        <v>0</v>
      </c>
      <c r="AE73" s="24">
        <f>AC73</f>
        <v>0.35139999999999999</v>
      </c>
      <c r="AF73" s="24">
        <f>V73+AA73</f>
        <v>0.02</v>
      </c>
      <c r="AG73" s="24">
        <f t="shared" si="213"/>
        <v>0.68930000000000002</v>
      </c>
      <c r="AH73" s="24">
        <f t="shared" si="213"/>
        <v>0</v>
      </c>
      <c r="AI73" s="24">
        <f t="shared" si="213"/>
        <v>0.68930000000000002</v>
      </c>
    </row>
    <row r="74" spans="1:35" ht="31.5" hidden="1" x14ac:dyDescent="0.25">
      <c r="A74" s="18"/>
      <c r="B74" s="3" t="s">
        <v>164</v>
      </c>
      <c r="C74" s="17">
        <v>0.02</v>
      </c>
      <c r="D74" s="24">
        <v>32.270000000000003</v>
      </c>
      <c r="E74" s="24">
        <f>C74*D74*0.5</f>
        <v>0.32270000000000004</v>
      </c>
      <c r="F74" s="24">
        <f t="shared" si="215"/>
        <v>0</v>
      </c>
      <c r="G74" s="24">
        <f>E74</f>
        <v>0.32270000000000004</v>
      </c>
      <c r="H74" s="24">
        <v>0.01</v>
      </c>
      <c r="I74" s="24">
        <v>32.270000000000003</v>
      </c>
      <c r="J74" s="24">
        <f>H74*I74*0.5</f>
        <v>0.16135000000000002</v>
      </c>
      <c r="K74" s="24">
        <f>J74-L74</f>
        <v>0</v>
      </c>
      <c r="L74" s="24">
        <f>J74</f>
        <v>0.16135000000000002</v>
      </c>
      <c r="M74" s="24">
        <f t="shared" si="209"/>
        <v>0.01</v>
      </c>
      <c r="N74" s="24">
        <v>33.79</v>
      </c>
      <c r="O74" s="24">
        <f>M74*N74*0.5</f>
        <v>0.16894999999999999</v>
      </c>
      <c r="P74" s="24">
        <f>O74-Q74</f>
        <v>0</v>
      </c>
      <c r="Q74" s="24">
        <f>O74</f>
        <v>0.16894999999999999</v>
      </c>
      <c r="R74" s="24">
        <f>H74+M74</f>
        <v>0.02</v>
      </c>
      <c r="S74" s="24">
        <f t="shared" si="210"/>
        <v>0.33030000000000004</v>
      </c>
      <c r="T74" s="24">
        <f t="shared" si="210"/>
        <v>0</v>
      </c>
      <c r="U74" s="24">
        <f t="shared" si="210"/>
        <v>0.33030000000000004</v>
      </c>
      <c r="V74" s="24">
        <f t="shared" si="211"/>
        <v>0.01</v>
      </c>
      <c r="W74" s="24">
        <v>33.79</v>
      </c>
      <c r="X74" s="24">
        <f>V74*W74*0.5</f>
        <v>0.16894999999999999</v>
      </c>
      <c r="Y74" s="24">
        <f>X74-Z74</f>
        <v>0</v>
      </c>
      <c r="Z74" s="24">
        <f>X74</f>
        <v>0.16894999999999999</v>
      </c>
      <c r="AA74" s="24">
        <f t="shared" si="212"/>
        <v>0.01</v>
      </c>
      <c r="AB74" s="24">
        <v>35.14</v>
      </c>
      <c r="AC74" s="24">
        <f>AA74*AB74*0.5</f>
        <v>0.1757</v>
      </c>
      <c r="AD74" s="24">
        <f>AC74-AE74</f>
        <v>0</v>
      </c>
      <c r="AE74" s="24">
        <f>AC74</f>
        <v>0.1757</v>
      </c>
      <c r="AF74" s="24">
        <f>V74+AA74</f>
        <v>0.02</v>
      </c>
      <c r="AG74" s="24">
        <f t="shared" si="213"/>
        <v>0.34465000000000001</v>
      </c>
      <c r="AH74" s="24">
        <f t="shared" si="213"/>
        <v>0</v>
      </c>
      <c r="AI74" s="24">
        <f t="shared" si="213"/>
        <v>0.34465000000000001</v>
      </c>
    </row>
    <row r="75" spans="1:35" ht="47.25" hidden="1" x14ac:dyDescent="0.25">
      <c r="A75" s="14" t="s">
        <v>146</v>
      </c>
      <c r="B75" s="19" t="s">
        <v>186</v>
      </c>
      <c r="C75" s="15">
        <f>C76+C77+C78</f>
        <v>0</v>
      </c>
      <c r="D75" s="15"/>
      <c r="E75" s="15">
        <f t="shared" ref="E75:H75" si="220">E76+E77+E78</f>
        <v>0</v>
      </c>
      <c r="F75" s="15">
        <f t="shared" si="220"/>
        <v>32.715273499999995</v>
      </c>
      <c r="G75" s="15">
        <f t="shared" si="220"/>
        <v>-32.715273499999995</v>
      </c>
      <c r="H75" s="15">
        <f t="shared" si="220"/>
        <v>0</v>
      </c>
      <c r="I75" s="15"/>
      <c r="J75" s="15">
        <f t="shared" ref="J75:M75" si="221">J76+J77+J78</f>
        <v>0</v>
      </c>
      <c r="K75" s="15">
        <f t="shared" si="221"/>
        <v>18.651476350000003</v>
      </c>
      <c r="L75" s="15">
        <f t="shared" si="221"/>
        <v>-18.651476350000003</v>
      </c>
      <c r="M75" s="15">
        <f t="shared" si="221"/>
        <v>0</v>
      </c>
      <c r="N75" s="15"/>
      <c r="O75" s="15">
        <f t="shared" ref="O75:V75" si="222">O76+O77+O78</f>
        <v>0</v>
      </c>
      <c r="P75" s="15">
        <f t="shared" si="222"/>
        <v>14.72620785</v>
      </c>
      <c r="Q75" s="15">
        <f t="shared" si="222"/>
        <v>-14.72620785</v>
      </c>
      <c r="R75" s="15">
        <f t="shared" si="222"/>
        <v>0</v>
      </c>
      <c r="S75" s="15">
        <f t="shared" si="222"/>
        <v>0</v>
      </c>
      <c r="T75" s="15">
        <f t="shared" si="222"/>
        <v>33.377684199999997</v>
      </c>
      <c r="U75" s="15">
        <f t="shared" si="222"/>
        <v>-33.377684199999997</v>
      </c>
      <c r="V75" s="15">
        <f t="shared" si="222"/>
        <v>0</v>
      </c>
      <c r="W75" s="15"/>
      <c r="X75" s="15">
        <f t="shared" ref="X75:AA75" si="223">X76+X77+X78</f>
        <v>0</v>
      </c>
      <c r="Y75" s="15">
        <f t="shared" si="223"/>
        <v>19.529968650000001</v>
      </c>
      <c r="Z75" s="15">
        <f t="shared" si="223"/>
        <v>-19.529968650000001</v>
      </c>
      <c r="AA75" s="15">
        <f t="shared" si="223"/>
        <v>0</v>
      </c>
      <c r="AB75" s="15"/>
      <c r="AC75" s="15">
        <f t="shared" ref="AC75:AI75" si="224">AC76+AC77+AC78</f>
        <v>0</v>
      </c>
      <c r="AD75" s="15">
        <f t="shared" si="224"/>
        <v>15.3140372</v>
      </c>
      <c r="AE75" s="15">
        <f t="shared" si="224"/>
        <v>-15.3140372</v>
      </c>
      <c r="AF75" s="15">
        <f t="shared" si="224"/>
        <v>0</v>
      </c>
      <c r="AG75" s="15">
        <f t="shared" si="224"/>
        <v>0</v>
      </c>
      <c r="AH75" s="15">
        <f t="shared" si="224"/>
        <v>34.844005850000002</v>
      </c>
      <c r="AI75" s="15">
        <f t="shared" si="224"/>
        <v>-34.844005850000002</v>
      </c>
    </row>
    <row r="76" spans="1:35" hidden="1" x14ac:dyDescent="0.25">
      <c r="A76" s="14"/>
      <c r="B76" s="3" t="s">
        <v>25</v>
      </c>
      <c r="C76" s="17">
        <f>C80+C84</f>
        <v>0</v>
      </c>
      <c r="D76" s="17"/>
      <c r="E76" s="17">
        <f t="shared" ref="E76" si="225">E80+E84</f>
        <v>0</v>
      </c>
      <c r="F76" s="17">
        <f>F80+F84</f>
        <v>14.655367999999999</v>
      </c>
      <c r="G76" s="17">
        <f>G80+G84</f>
        <v>-14.655367999999999</v>
      </c>
      <c r="H76" s="17">
        <f>H80+H84</f>
        <v>0</v>
      </c>
      <c r="I76" s="17"/>
      <c r="J76" s="17">
        <f t="shared" ref="J76" si="226">J80+J84</f>
        <v>0</v>
      </c>
      <c r="K76" s="17">
        <f>K80+K84</f>
        <v>8.3552488</v>
      </c>
      <c r="L76" s="17">
        <f>L80+L84</f>
        <v>-8.3552488</v>
      </c>
      <c r="M76" s="17">
        <f>M80+M84</f>
        <v>0</v>
      </c>
      <c r="N76" s="17"/>
      <c r="O76" s="17">
        <f t="shared" ref="O76" si="227">O80+O84</f>
        <v>0</v>
      </c>
      <c r="P76" s="17">
        <f>P80+P84</f>
        <v>6.5968407000000004</v>
      </c>
      <c r="Q76" s="17">
        <f>Q80+Q84</f>
        <v>-6.5968407000000004</v>
      </c>
      <c r="R76" s="15">
        <f t="shared" ref="R76:U76" si="228">R80+R84</f>
        <v>0</v>
      </c>
      <c r="S76" s="15">
        <f t="shared" si="228"/>
        <v>0</v>
      </c>
      <c r="T76" s="15">
        <f t="shared" si="228"/>
        <v>14.9520895</v>
      </c>
      <c r="U76" s="15">
        <f t="shared" si="228"/>
        <v>-14.9520895</v>
      </c>
      <c r="V76" s="17">
        <f>V80+V84</f>
        <v>0</v>
      </c>
      <c r="W76" s="17"/>
      <c r="X76" s="17">
        <f t="shared" ref="X76" si="229">X80+X84</f>
        <v>0</v>
      </c>
      <c r="Y76" s="17">
        <f>Y80+Y84</f>
        <v>8.748762300000001</v>
      </c>
      <c r="Z76" s="17">
        <f>Z80+Z84</f>
        <v>-8.748762300000001</v>
      </c>
      <c r="AA76" s="17">
        <f>AA80+AA84</f>
        <v>0</v>
      </c>
      <c r="AB76" s="17"/>
      <c r="AC76" s="17">
        <f t="shared" ref="AC76" si="230">AC80+AC84</f>
        <v>0</v>
      </c>
      <c r="AD76" s="17">
        <f>AD80+AD84</f>
        <v>6.8598803000000004</v>
      </c>
      <c r="AE76" s="17">
        <f>AE80+AE84</f>
        <v>-6.8598803000000004</v>
      </c>
      <c r="AF76" s="15">
        <f t="shared" ref="AF76:AI76" si="231">AF80+AF84</f>
        <v>0</v>
      </c>
      <c r="AG76" s="15">
        <f t="shared" si="231"/>
        <v>0</v>
      </c>
      <c r="AH76" s="15">
        <f t="shared" si="231"/>
        <v>15.608642600000001</v>
      </c>
      <c r="AI76" s="15">
        <f t="shared" si="231"/>
        <v>-15.608642600000001</v>
      </c>
    </row>
    <row r="77" spans="1:35" hidden="1" x14ac:dyDescent="0.25">
      <c r="A77" s="14"/>
      <c r="B77" s="3" t="s">
        <v>27</v>
      </c>
      <c r="C77" s="17">
        <f t="shared" ref="C77:G78" si="232">C81+C85</f>
        <v>0</v>
      </c>
      <c r="D77" s="17"/>
      <c r="E77" s="17">
        <f t="shared" si="232"/>
        <v>0</v>
      </c>
      <c r="F77" s="17">
        <f t="shared" si="232"/>
        <v>12.039937</v>
      </c>
      <c r="G77" s="17">
        <f t="shared" si="232"/>
        <v>-12.039937</v>
      </c>
      <c r="H77" s="17">
        <f t="shared" ref="H77" si="233">H81+H85</f>
        <v>0</v>
      </c>
      <c r="I77" s="17"/>
      <c r="J77" s="17">
        <f t="shared" ref="J77:M77" si="234">J81+J85</f>
        <v>0</v>
      </c>
      <c r="K77" s="17">
        <f t="shared" si="234"/>
        <v>6.8641517000000007</v>
      </c>
      <c r="L77" s="17">
        <f t="shared" si="234"/>
        <v>-6.8641517000000007</v>
      </c>
      <c r="M77" s="17">
        <f t="shared" si="234"/>
        <v>0</v>
      </c>
      <c r="N77" s="17"/>
      <c r="O77" s="17">
        <f t="shared" ref="O77:Q77" si="235">O81+O85</f>
        <v>0</v>
      </c>
      <c r="P77" s="17">
        <f t="shared" si="235"/>
        <v>5.4195780999999998</v>
      </c>
      <c r="Q77" s="17">
        <f t="shared" si="235"/>
        <v>-5.4195780999999998</v>
      </c>
      <c r="R77" s="15">
        <f t="shared" ref="R77:V77" si="236">R81+R85</f>
        <v>0</v>
      </c>
      <c r="S77" s="15">
        <f t="shared" si="236"/>
        <v>0</v>
      </c>
      <c r="T77" s="15">
        <f t="shared" si="236"/>
        <v>12.2837298</v>
      </c>
      <c r="U77" s="15">
        <f t="shared" si="236"/>
        <v>-12.2837298</v>
      </c>
      <c r="V77" s="17">
        <f t="shared" si="236"/>
        <v>0</v>
      </c>
      <c r="W77" s="17"/>
      <c r="X77" s="17">
        <f t="shared" ref="X77:AA77" si="237">X81+X85</f>
        <v>0</v>
      </c>
      <c r="Y77" s="17">
        <f t="shared" si="237"/>
        <v>7.1874709000000001</v>
      </c>
      <c r="Z77" s="17">
        <f t="shared" si="237"/>
        <v>-7.1874709000000001</v>
      </c>
      <c r="AA77" s="17">
        <f t="shared" si="237"/>
        <v>0</v>
      </c>
      <c r="AB77" s="17"/>
      <c r="AC77" s="17">
        <f t="shared" ref="AC77:AE77" si="238">AC81+AC85</f>
        <v>0</v>
      </c>
      <c r="AD77" s="17">
        <f t="shared" si="238"/>
        <v>5.6361046000000004</v>
      </c>
      <c r="AE77" s="17">
        <f t="shared" si="238"/>
        <v>-5.6361046000000004</v>
      </c>
      <c r="AF77" s="15">
        <f t="shared" ref="AF77:AI77" si="239">AF81+AF85</f>
        <v>0</v>
      </c>
      <c r="AG77" s="15">
        <f t="shared" si="239"/>
        <v>0</v>
      </c>
      <c r="AH77" s="15">
        <f t="shared" si="239"/>
        <v>12.8235755</v>
      </c>
      <c r="AI77" s="15">
        <f t="shared" si="239"/>
        <v>-12.8235755</v>
      </c>
    </row>
    <row r="78" spans="1:35" ht="31.5" hidden="1" x14ac:dyDescent="0.25">
      <c r="A78" s="14"/>
      <c r="B78" s="3" t="s">
        <v>164</v>
      </c>
      <c r="C78" s="17">
        <f t="shared" si="232"/>
        <v>0</v>
      </c>
      <c r="D78" s="17"/>
      <c r="E78" s="17">
        <f t="shared" si="232"/>
        <v>0</v>
      </c>
      <c r="F78" s="17">
        <f t="shared" si="232"/>
        <v>6.0199685000000001</v>
      </c>
      <c r="G78" s="17">
        <f t="shared" si="232"/>
        <v>-6.0199685000000001</v>
      </c>
      <c r="H78" s="17">
        <f t="shared" ref="H78" si="240">H82+H86</f>
        <v>0</v>
      </c>
      <c r="I78" s="17"/>
      <c r="J78" s="17">
        <f t="shared" ref="J78:M78" si="241">J82+J86</f>
        <v>0</v>
      </c>
      <c r="K78" s="17">
        <f t="shared" si="241"/>
        <v>3.4320758500000004</v>
      </c>
      <c r="L78" s="17">
        <f t="shared" si="241"/>
        <v>-3.4320758500000004</v>
      </c>
      <c r="M78" s="17">
        <f t="shared" si="241"/>
        <v>0</v>
      </c>
      <c r="N78" s="17"/>
      <c r="O78" s="17">
        <f t="shared" ref="O78:Q78" si="242">O82+O86</f>
        <v>0</v>
      </c>
      <c r="P78" s="17">
        <f t="shared" si="242"/>
        <v>2.7097890499999999</v>
      </c>
      <c r="Q78" s="17">
        <f t="shared" si="242"/>
        <v>-2.7097890499999999</v>
      </c>
      <c r="R78" s="15">
        <f t="shared" ref="R78:V78" si="243">R82+R86</f>
        <v>0</v>
      </c>
      <c r="S78" s="15">
        <f t="shared" si="243"/>
        <v>0</v>
      </c>
      <c r="T78" s="15">
        <f t="shared" si="243"/>
        <v>6.1418648999999998</v>
      </c>
      <c r="U78" s="15">
        <f t="shared" si="243"/>
        <v>-6.1418648999999998</v>
      </c>
      <c r="V78" s="17">
        <f t="shared" si="243"/>
        <v>0</v>
      </c>
      <c r="W78" s="17"/>
      <c r="X78" s="17">
        <f t="shared" ref="X78:AA78" si="244">X82+X86</f>
        <v>0</v>
      </c>
      <c r="Y78" s="17">
        <f t="shared" si="244"/>
        <v>3.5937354500000001</v>
      </c>
      <c r="Z78" s="17">
        <f t="shared" si="244"/>
        <v>-3.5937354500000001</v>
      </c>
      <c r="AA78" s="17">
        <f t="shared" si="244"/>
        <v>0</v>
      </c>
      <c r="AB78" s="17"/>
      <c r="AC78" s="17">
        <f t="shared" ref="AC78:AE78" si="245">AC82+AC86</f>
        <v>0</v>
      </c>
      <c r="AD78" s="17">
        <f t="shared" si="245"/>
        <v>2.8180523000000002</v>
      </c>
      <c r="AE78" s="17">
        <f t="shared" si="245"/>
        <v>-2.8180523000000002</v>
      </c>
      <c r="AF78" s="15">
        <f t="shared" ref="AF78:AI78" si="246">AF82+AF86</f>
        <v>0</v>
      </c>
      <c r="AG78" s="15">
        <f t="shared" si="246"/>
        <v>0</v>
      </c>
      <c r="AH78" s="15">
        <f t="shared" si="246"/>
        <v>6.4117877500000002</v>
      </c>
      <c r="AI78" s="15">
        <f t="shared" si="246"/>
        <v>-6.4117877500000002</v>
      </c>
    </row>
    <row r="79" spans="1:35" ht="63" hidden="1" x14ac:dyDescent="0.25">
      <c r="A79" s="18"/>
      <c r="B79" s="28" t="s">
        <v>187</v>
      </c>
      <c r="C79" s="34"/>
      <c r="D79" s="8"/>
      <c r="E79" s="8">
        <f>E80+E81+E82</f>
        <v>32.715273499999995</v>
      </c>
      <c r="F79" s="8">
        <f>F80+F81+F82</f>
        <v>32.715273499999995</v>
      </c>
      <c r="G79" s="8">
        <f>G80+G81+G82</f>
        <v>0</v>
      </c>
      <c r="H79" s="34"/>
      <c r="I79" s="8"/>
      <c r="J79" s="8">
        <f>J80+J81+J82</f>
        <v>18.651476350000003</v>
      </c>
      <c r="K79" s="8">
        <f>K80+K81+K82</f>
        <v>18.651476350000003</v>
      </c>
      <c r="L79" s="8">
        <f>L80+L81+L82</f>
        <v>0</v>
      </c>
      <c r="M79" s="34"/>
      <c r="N79" s="8"/>
      <c r="O79" s="8">
        <f>O80+O81+O82</f>
        <v>14.72620785</v>
      </c>
      <c r="P79" s="8">
        <f>P80+P81+P82</f>
        <v>14.72620785</v>
      </c>
      <c r="Q79" s="8">
        <f>Q80+Q81+Q82</f>
        <v>0</v>
      </c>
      <c r="R79" s="8"/>
      <c r="S79" s="8">
        <f>S80+S81+S82</f>
        <v>33.377684199999997</v>
      </c>
      <c r="T79" s="8">
        <f>T80+T81+T82</f>
        <v>33.377684199999997</v>
      </c>
      <c r="U79" s="8">
        <f>U80+U81+U82</f>
        <v>0</v>
      </c>
      <c r="V79" s="34"/>
      <c r="W79" s="8"/>
      <c r="X79" s="8">
        <f>X80+X81+X82</f>
        <v>19.529968650000001</v>
      </c>
      <c r="Y79" s="8">
        <f>Y80+Y81+Y82</f>
        <v>19.529968650000001</v>
      </c>
      <c r="Z79" s="8">
        <f>Z80+Z81+Z82</f>
        <v>0</v>
      </c>
      <c r="AA79" s="34"/>
      <c r="AB79" s="8"/>
      <c r="AC79" s="8">
        <f>AC80+AC81+AC82</f>
        <v>15.3140372</v>
      </c>
      <c r="AD79" s="8">
        <f>AD80+AD81+AD82</f>
        <v>15.3140372</v>
      </c>
      <c r="AE79" s="8">
        <f>AE80+AE81+AE82</f>
        <v>0</v>
      </c>
      <c r="AF79" s="8"/>
      <c r="AG79" s="8">
        <f>AG80+AG81+AG82</f>
        <v>34.844005850000002</v>
      </c>
      <c r="AH79" s="8">
        <f>AH80+AH81+AH82</f>
        <v>34.844005850000002</v>
      </c>
      <c r="AI79" s="8">
        <f>AI80+AI81+AI82</f>
        <v>0</v>
      </c>
    </row>
    <row r="80" spans="1:35" hidden="1" x14ac:dyDescent="0.25">
      <c r="A80" s="18"/>
      <c r="B80" s="3" t="s">
        <v>25</v>
      </c>
      <c r="C80" s="33">
        <v>0.37309999999999999</v>
      </c>
      <c r="D80" s="24">
        <v>39.28</v>
      </c>
      <c r="E80" s="24">
        <f>C80*D80</f>
        <v>14.655367999999999</v>
      </c>
      <c r="F80" s="24">
        <f>E80-G80</f>
        <v>14.655367999999999</v>
      </c>
      <c r="G80" s="24">
        <v>0</v>
      </c>
      <c r="H80" s="33">
        <v>0.21271000000000001</v>
      </c>
      <c r="I80" s="24">
        <v>39.28</v>
      </c>
      <c r="J80" s="24">
        <f>H80*I80</f>
        <v>8.3552488</v>
      </c>
      <c r="K80" s="24">
        <f>J80-L80</f>
        <v>8.3552488</v>
      </c>
      <c r="L80" s="24">
        <v>0</v>
      </c>
      <c r="M80" s="33">
        <v>0.16039</v>
      </c>
      <c r="N80" s="24">
        <v>41.13</v>
      </c>
      <c r="O80" s="24">
        <f>M80*N80</f>
        <v>6.5968407000000004</v>
      </c>
      <c r="P80" s="24">
        <f>O80-Q80</f>
        <v>6.5968407000000004</v>
      </c>
      <c r="Q80" s="24">
        <v>0</v>
      </c>
      <c r="R80" s="24">
        <f>H80+M80</f>
        <v>0.37309999999999999</v>
      </c>
      <c r="S80" s="24">
        <f t="shared" ref="S80:S82" si="247">J80+O80</f>
        <v>14.9520895</v>
      </c>
      <c r="T80" s="24">
        <f t="shared" ref="T80:T82" si="248">K80+P80</f>
        <v>14.9520895</v>
      </c>
      <c r="U80" s="24">
        <f t="shared" ref="U80:U82" si="249">L80+Q80</f>
        <v>0</v>
      </c>
      <c r="V80" s="33">
        <f>H80</f>
        <v>0.21271000000000001</v>
      </c>
      <c r="W80" s="24">
        <v>41.13</v>
      </c>
      <c r="X80" s="24">
        <f>V80*W80</f>
        <v>8.748762300000001</v>
      </c>
      <c r="Y80" s="24">
        <f>X80-Z80</f>
        <v>8.748762300000001</v>
      </c>
      <c r="Z80" s="24">
        <v>0</v>
      </c>
      <c r="AA80" s="33">
        <f>M80</f>
        <v>0.16039</v>
      </c>
      <c r="AB80" s="24">
        <v>42.77</v>
      </c>
      <c r="AC80" s="24">
        <f>AA80*AB80</f>
        <v>6.8598803000000004</v>
      </c>
      <c r="AD80" s="24">
        <f>AC80-AE80</f>
        <v>6.8598803000000004</v>
      </c>
      <c r="AE80" s="24">
        <v>0</v>
      </c>
      <c r="AF80" s="24">
        <f>V80+AA80</f>
        <v>0.37309999999999999</v>
      </c>
      <c r="AG80" s="24">
        <f t="shared" ref="AG80:AG82" si="250">X80+AC80</f>
        <v>15.608642600000001</v>
      </c>
      <c r="AH80" s="24">
        <f t="shared" ref="AH80:AH82" si="251">Y80+AD80</f>
        <v>15.608642600000001</v>
      </c>
      <c r="AI80" s="24">
        <f t="shared" ref="AI80:AI82" si="252">Z80+AE80</f>
        <v>0</v>
      </c>
    </row>
    <row r="81" spans="1:35" hidden="1" x14ac:dyDescent="0.25">
      <c r="A81" s="18"/>
      <c r="B81" s="3" t="s">
        <v>27</v>
      </c>
      <c r="C81" s="33">
        <v>0.37309999999999999</v>
      </c>
      <c r="D81" s="24">
        <v>32.270000000000003</v>
      </c>
      <c r="E81" s="24">
        <f>C81*D81</f>
        <v>12.039937</v>
      </c>
      <c r="F81" s="24">
        <f>E81-G81</f>
        <v>12.039937</v>
      </c>
      <c r="G81" s="24">
        <v>0</v>
      </c>
      <c r="H81" s="33">
        <v>0.21271000000000001</v>
      </c>
      <c r="I81" s="24">
        <v>32.270000000000003</v>
      </c>
      <c r="J81" s="24">
        <f>H81*I81</f>
        <v>6.8641517000000007</v>
      </c>
      <c r="K81" s="24">
        <f>J81-L81</f>
        <v>6.8641517000000007</v>
      </c>
      <c r="L81" s="24">
        <v>0</v>
      </c>
      <c r="M81" s="33">
        <v>0.16039</v>
      </c>
      <c r="N81" s="24">
        <v>33.79</v>
      </c>
      <c r="O81" s="24">
        <f>M81*N81</f>
        <v>5.4195780999999998</v>
      </c>
      <c r="P81" s="24">
        <f>O81-Q81</f>
        <v>5.4195780999999998</v>
      </c>
      <c r="Q81" s="24">
        <v>0</v>
      </c>
      <c r="R81" s="24">
        <f>H81+M81</f>
        <v>0.37309999999999999</v>
      </c>
      <c r="S81" s="24">
        <f t="shared" si="247"/>
        <v>12.2837298</v>
      </c>
      <c r="T81" s="24">
        <f t="shared" si="248"/>
        <v>12.2837298</v>
      </c>
      <c r="U81" s="24">
        <f t="shared" si="249"/>
        <v>0</v>
      </c>
      <c r="V81" s="33">
        <f t="shared" ref="V81:V82" si="253">H81</f>
        <v>0.21271000000000001</v>
      </c>
      <c r="W81" s="24">
        <v>33.79</v>
      </c>
      <c r="X81" s="24">
        <f>V81*W81</f>
        <v>7.1874709000000001</v>
      </c>
      <c r="Y81" s="24">
        <f>X81-Z81</f>
        <v>7.1874709000000001</v>
      </c>
      <c r="Z81" s="24">
        <v>0</v>
      </c>
      <c r="AA81" s="33">
        <f t="shared" ref="AA81:AA82" si="254">M81</f>
        <v>0.16039</v>
      </c>
      <c r="AB81" s="24">
        <v>35.14</v>
      </c>
      <c r="AC81" s="24">
        <f>AA81*AB81</f>
        <v>5.6361046000000004</v>
      </c>
      <c r="AD81" s="24">
        <f>AC81-AE81</f>
        <v>5.6361046000000004</v>
      </c>
      <c r="AE81" s="24">
        <v>0</v>
      </c>
      <c r="AF81" s="24">
        <f>V81+AA81</f>
        <v>0.37309999999999999</v>
      </c>
      <c r="AG81" s="24">
        <f t="shared" si="250"/>
        <v>12.8235755</v>
      </c>
      <c r="AH81" s="24">
        <f t="shared" si="251"/>
        <v>12.8235755</v>
      </c>
      <c r="AI81" s="24">
        <f t="shared" si="252"/>
        <v>0</v>
      </c>
    </row>
    <row r="82" spans="1:35" ht="31.5" hidden="1" x14ac:dyDescent="0.25">
      <c r="A82" s="18"/>
      <c r="B82" s="3" t="s">
        <v>164</v>
      </c>
      <c r="C82" s="33">
        <v>0.37309999999999999</v>
      </c>
      <c r="D82" s="24">
        <v>32.270000000000003</v>
      </c>
      <c r="E82" s="24">
        <f>C82*D82*0.5</f>
        <v>6.0199685000000001</v>
      </c>
      <c r="F82" s="24">
        <f>E82-G82</f>
        <v>6.0199685000000001</v>
      </c>
      <c r="G82" s="24">
        <v>0</v>
      </c>
      <c r="H82" s="33">
        <v>0.21271000000000001</v>
      </c>
      <c r="I82" s="24">
        <v>32.270000000000003</v>
      </c>
      <c r="J82" s="24">
        <f>H82*I82*0.5</f>
        <v>3.4320758500000004</v>
      </c>
      <c r="K82" s="24">
        <f>J82-L82</f>
        <v>3.4320758500000004</v>
      </c>
      <c r="L82" s="24">
        <v>0</v>
      </c>
      <c r="M82" s="33">
        <v>0.16039</v>
      </c>
      <c r="N82" s="24">
        <v>33.79</v>
      </c>
      <c r="O82" s="24">
        <f>M82*N82*0.5</f>
        <v>2.7097890499999999</v>
      </c>
      <c r="P82" s="24">
        <f>O82-Q82</f>
        <v>2.7097890499999999</v>
      </c>
      <c r="Q82" s="24">
        <v>0</v>
      </c>
      <c r="R82" s="24">
        <f>H82+M82</f>
        <v>0.37309999999999999</v>
      </c>
      <c r="S82" s="24">
        <f t="shared" si="247"/>
        <v>6.1418648999999998</v>
      </c>
      <c r="T82" s="24">
        <f t="shared" si="248"/>
        <v>6.1418648999999998</v>
      </c>
      <c r="U82" s="24">
        <f t="shared" si="249"/>
        <v>0</v>
      </c>
      <c r="V82" s="33">
        <f t="shared" si="253"/>
        <v>0.21271000000000001</v>
      </c>
      <c r="W82" s="24">
        <v>33.79</v>
      </c>
      <c r="X82" s="24">
        <f>V82*W82*0.5</f>
        <v>3.5937354500000001</v>
      </c>
      <c r="Y82" s="24">
        <f>X82-Z82</f>
        <v>3.5937354500000001</v>
      </c>
      <c r="Z82" s="24">
        <v>0</v>
      </c>
      <c r="AA82" s="33">
        <f t="shared" si="254"/>
        <v>0.16039</v>
      </c>
      <c r="AB82" s="24">
        <v>35.14</v>
      </c>
      <c r="AC82" s="24">
        <f>AA82*AB82*0.5</f>
        <v>2.8180523000000002</v>
      </c>
      <c r="AD82" s="24">
        <f>AC82-AE82</f>
        <v>2.8180523000000002</v>
      </c>
      <c r="AE82" s="24">
        <v>0</v>
      </c>
      <c r="AF82" s="24">
        <f>V82+AA82</f>
        <v>0.37309999999999999</v>
      </c>
      <c r="AG82" s="24">
        <f t="shared" si="250"/>
        <v>6.4117877500000002</v>
      </c>
      <c r="AH82" s="24">
        <f t="shared" si="251"/>
        <v>6.4117877500000002</v>
      </c>
      <c r="AI82" s="24">
        <f t="shared" si="252"/>
        <v>0</v>
      </c>
    </row>
    <row r="83" spans="1:35" ht="63" hidden="1" x14ac:dyDescent="0.25">
      <c r="A83" s="18"/>
      <c r="B83" s="28" t="s">
        <v>185</v>
      </c>
      <c r="C83" s="34"/>
      <c r="D83" s="8"/>
      <c r="E83" s="8"/>
      <c r="F83" s="8"/>
      <c r="G83" s="8">
        <f>G84+G85+G86</f>
        <v>-32.715273499999995</v>
      </c>
      <c r="H83" s="34"/>
      <c r="I83" s="8"/>
      <c r="J83" s="8"/>
      <c r="K83" s="8"/>
      <c r="L83" s="8">
        <f>L84+L85+L86</f>
        <v>-18.651476350000003</v>
      </c>
      <c r="M83" s="34"/>
      <c r="N83" s="8"/>
      <c r="O83" s="8"/>
      <c r="P83" s="8"/>
      <c r="Q83" s="8">
        <f>Q84+Q85+Q86</f>
        <v>-14.72620785</v>
      </c>
      <c r="R83" s="8"/>
      <c r="S83" s="8">
        <f>S84+S85+S86</f>
        <v>-33.377684199999997</v>
      </c>
      <c r="T83" s="8">
        <f>T84+T85+T86</f>
        <v>0</v>
      </c>
      <c r="U83" s="8">
        <f>U84+U85+U86</f>
        <v>-33.377684199999997</v>
      </c>
      <c r="V83" s="34"/>
      <c r="W83" s="8"/>
      <c r="X83" s="8"/>
      <c r="Y83" s="8"/>
      <c r="Z83" s="8">
        <f>Z84+Z85+Z86</f>
        <v>-19.529968650000001</v>
      </c>
      <c r="AA83" s="34"/>
      <c r="AB83" s="8"/>
      <c r="AC83" s="8"/>
      <c r="AD83" s="8"/>
      <c r="AE83" s="8">
        <f>AE84+AE85+AE86</f>
        <v>-15.3140372</v>
      </c>
      <c r="AF83" s="8"/>
      <c r="AG83" s="8">
        <f>AG84+AG85+AG86</f>
        <v>-34.844005850000002</v>
      </c>
      <c r="AH83" s="8">
        <f>AH84+AH85+AH86</f>
        <v>0</v>
      </c>
      <c r="AI83" s="8">
        <f>AI84+AI85+AI86</f>
        <v>-34.844005850000002</v>
      </c>
    </row>
    <row r="84" spans="1:35" hidden="1" x14ac:dyDescent="0.25">
      <c r="A84" s="18"/>
      <c r="B84" s="3" t="s">
        <v>25</v>
      </c>
      <c r="C84" s="33">
        <f>0-C80</f>
        <v>-0.37309999999999999</v>
      </c>
      <c r="D84" s="24">
        <v>39.28</v>
      </c>
      <c r="E84" s="24">
        <f>C84*D84</f>
        <v>-14.655367999999999</v>
      </c>
      <c r="F84" s="24">
        <f>E84-G84</f>
        <v>0</v>
      </c>
      <c r="G84" s="24">
        <f>0-F80</f>
        <v>-14.655367999999999</v>
      </c>
      <c r="H84" s="33">
        <f>0-H80</f>
        <v>-0.21271000000000001</v>
      </c>
      <c r="I84" s="24">
        <v>39.28</v>
      </c>
      <c r="J84" s="24">
        <f>H84*I84</f>
        <v>-8.3552488</v>
      </c>
      <c r="K84" s="24">
        <f>J84-L84</f>
        <v>0</v>
      </c>
      <c r="L84" s="24">
        <f>0-K80</f>
        <v>-8.3552488</v>
      </c>
      <c r="M84" s="33">
        <f>0-M80</f>
        <v>-0.16039</v>
      </c>
      <c r="N84" s="24">
        <v>41.13</v>
      </c>
      <c r="O84" s="24">
        <f>M84*N84</f>
        <v>-6.5968407000000004</v>
      </c>
      <c r="P84" s="24">
        <f>O84-Q84</f>
        <v>0</v>
      </c>
      <c r="Q84" s="24">
        <f>0-P80</f>
        <v>-6.5968407000000004</v>
      </c>
      <c r="R84" s="24">
        <f>H84+M84</f>
        <v>-0.37309999999999999</v>
      </c>
      <c r="S84" s="24">
        <f t="shared" ref="S84:S86" si="255">J84+O84</f>
        <v>-14.9520895</v>
      </c>
      <c r="T84" s="24">
        <f t="shared" ref="T84:T86" si="256">K84+P84</f>
        <v>0</v>
      </c>
      <c r="U84" s="24">
        <f t="shared" ref="U84:U86" si="257">L84+Q84</f>
        <v>-14.9520895</v>
      </c>
      <c r="V84" s="33">
        <f>0-V80</f>
        <v>-0.21271000000000001</v>
      </c>
      <c r="W84" s="24">
        <v>41.13</v>
      </c>
      <c r="X84" s="24">
        <f>V84*W84</f>
        <v>-8.748762300000001</v>
      </c>
      <c r="Y84" s="24">
        <f>X84-Z84</f>
        <v>0</v>
      </c>
      <c r="Z84" s="24">
        <f>0-Y80</f>
        <v>-8.748762300000001</v>
      </c>
      <c r="AA84" s="33">
        <f>0-AA80</f>
        <v>-0.16039</v>
      </c>
      <c r="AB84" s="24">
        <v>42.77</v>
      </c>
      <c r="AC84" s="24">
        <f>AA84*AB84</f>
        <v>-6.8598803000000004</v>
      </c>
      <c r="AD84" s="24">
        <f>AC84-AE84</f>
        <v>0</v>
      </c>
      <c r="AE84" s="24">
        <f>0-AD80</f>
        <v>-6.8598803000000004</v>
      </c>
      <c r="AF84" s="24">
        <f>V84+AA84</f>
        <v>-0.37309999999999999</v>
      </c>
      <c r="AG84" s="24">
        <f t="shared" ref="AG84:AG86" si="258">X84+AC84</f>
        <v>-15.608642600000001</v>
      </c>
      <c r="AH84" s="24">
        <f t="shared" ref="AH84:AH86" si="259">Y84+AD84</f>
        <v>0</v>
      </c>
      <c r="AI84" s="24">
        <f t="shared" ref="AI84:AI86" si="260">Z84+AE84</f>
        <v>-15.608642600000001</v>
      </c>
    </row>
    <row r="85" spans="1:35" hidden="1" x14ac:dyDescent="0.25">
      <c r="A85" s="18"/>
      <c r="B85" s="3" t="s">
        <v>27</v>
      </c>
      <c r="C85" s="33">
        <f t="shared" ref="C85:C86" si="261">0-C81</f>
        <v>-0.37309999999999999</v>
      </c>
      <c r="D85" s="24">
        <v>32.270000000000003</v>
      </c>
      <c r="E85" s="24">
        <f>C85*D85</f>
        <v>-12.039937</v>
      </c>
      <c r="F85" s="24">
        <f>E85-G85</f>
        <v>0</v>
      </c>
      <c r="G85" s="24">
        <f>0-F81</f>
        <v>-12.039937</v>
      </c>
      <c r="H85" s="33">
        <f t="shared" ref="H85:H86" si="262">0-H81</f>
        <v>-0.21271000000000001</v>
      </c>
      <c r="I85" s="24">
        <v>32.270000000000003</v>
      </c>
      <c r="J85" s="24">
        <f>H85*I85</f>
        <v>-6.8641517000000007</v>
      </c>
      <c r="K85" s="24">
        <f>J85-L85</f>
        <v>0</v>
      </c>
      <c r="L85" s="24">
        <f>0-K81</f>
        <v>-6.8641517000000007</v>
      </c>
      <c r="M85" s="33">
        <f t="shared" ref="M85:M86" si="263">0-M81</f>
        <v>-0.16039</v>
      </c>
      <c r="N85" s="24">
        <v>33.79</v>
      </c>
      <c r="O85" s="24">
        <f>M85*N85</f>
        <v>-5.4195780999999998</v>
      </c>
      <c r="P85" s="24">
        <f>O85-Q85</f>
        <v>0</v>
      </c>
      <c r="Q85" s="24">
        <f>0-P81</f>
        <v>-5.4195780999999998</v>
      </c>
      <c r="R85" s="24">
        <f>H85+M85</f>
        <v>-0.37309999999999999</v>
      </c>
      <c r="S85" s="24">
        <f t="shared" si="255"/>
        <v>-12.2837298</v>
      </c>
      <c r="T85" s="24">
        <f t="shared" si="256"/>
        <v>0</v>
      </c>
      <c r="U85" s="24">
        <f t="shared" si="257"/>
        <v>-12.2837298</v>
      </c>
      <c r="V85" s="33">
        <f t="shared" ref="V85:V86" si="264">0-V81</f>
        <v>-0.21271000000000001</v>
      </c>
      <c r="W85" s="24">
        <v>33.79</v>
      </c>
      <c r="X85" s="24">
        <f>V85*W85</f>
        <v>-7.1874709000000001</v>
      </c>
      <c r="Y85" s="24">
        <f>X85-Z85</f>
        <v>0</v>
      </c>
      <c r="Z85" s="24">
        <f>0-Y81</f>
        <v>-7.1874709000000001</v>
      </c>
      <c r="AA85" s="33">
        <f t="shared" ref="AA85:AA86" si="265">0-AA81</f>
        <v>-0.16039</v>
      </c>
      <c r="AB85" s="24">
        <v>35.14</v>
      </c>
      <c r="AC85" s="24">
        <f>AA85*AB85</f>
        <v>-5.6361046000000004</v>
      </c>
      <c r="AD85" s="24">
        <f>AC85-AE85</f>
        <v>0</v>
      </c>
      <c r="AE85" s="24">
        <f>0-AD81</f>
        <v>-5.6361046000000004</v>
      </c>
      <c r="AF85" s="24">
        <f>V85+AA85</f>
        <v>-0.37309999999999999</v>
      </c>
      <c r="AG85" s="24">
        <f t="shared" si="258"/>
        <v>-12.8235755</v>
      </c>
      <c r="AH85" s="24">
        <f t="shared" si="259"/>
        <v>0</v>
      </c>
      <c r="AI85" s="24">
        <f t="shared" si="260"/>
        <v>-12.8235755</v>
      </c>
    </row>
    <row r="86" spans="1:35" ht="31.5" hidden="1" x14ac:dyDescent="0.25">
      <c r="A86" s="18"/>
      <c r="B86" s="3" t="s">
        <v>164</v>
      </c>
      <c r="C86" s="33">
        <f t="shared" si="261"/>
        <v>-0.37309999999999999</v>
      </c>
      <c r="D86" s="24">
        <v>32.270000000000003</v>
      </c>
      <c r="E86" s="24">
        <f>C86*D86*0.5</f>
        <v>-6.0199685000000001</v>
      </c>
      <c r="F86" s="24">
        <f>E86-G86</f>
        <v>0</v>
      </c>
      <c r="G86" s="24">
        <f>0-F82</f>
        <v>-6.0199685000000001</v>
      </c>
      <c r="H86" s="33">
        <f t="shared" si="262"/>
        <v>-0.21271000000000001</v>
      </c>
      <c r="I86" s="24">
        <v>32.270000000000003</v>
      </c>
      <c r="J86" s="24">
        <f>H86*I86*0.5</f>
        <v>-3.4320758500000004</v>
      </c>
      <c r="K86" s="24">
        <f>J86-L86</f>
        <v>0</v>
      </c>
      <c r="L86" s="24">
        <f>0-K82</f>
        <v>-3.4320758500000004</v>
      </c>
      <c r="M86" s="33">
        <f t="shared" si="263"/>
        <v>-0.16039</v>
      </c>
      <c r="N86" s="24">
        <v>33.79</v>
      </c>
      <c r="O86" s="24">
        <f>M86*N86*0.5</f>
        <v>-2.7097890499999999</v>
      </c>
      <c r="P86" s="24">
        <f>O86-Q86</f>
        <v>0</v>
      </c>
      <c r="Q86" s="24">
        <f>0-P82</f>
        <v>-2.7097890499999999</v>
      </c>
      <c r="R86" s="24">
        <f>H86+M86</f>
        <v>-0.37309999999999999</v>
      </c>
      <c r="S86" s="24">
        <f t="shared" si="255"/>
        <v>-6.1418648999999998</v>
      </c>
      <c r="T86" s="24">
        <f t="shared" si="256"/>
        <v>0</v>
      </c>
      <c r="U86" s="24">
        <f t="shared" si="257"/>
        <v>-6.1418648999999998</v>
      </c>
      <c r="V86" s="33">
        <f t="shared" si="264"/>
        <v>-0.21271000000000001</v>
      </c>
      <c r="W86" s="24">
        <v>33.79</v>
      </c>
      <c r="X86" s="24">
        <f>V86*W86*0.5</f>
        <v>-3.5937354500000001</v>
      </c>
      <c r="Y86" s="24">
        <f>X86-Z86</f>
        <v>0</v>
      </c>
      <c r="Z86" s="24">
        <f>0-Y82</f>
        <v>-3.5937354500000001</v>
      </c>
      <c r="AA86" s="33">
        <f t="shared" si="265"/>
        <v>-0.16039</v>
      </c>
      <c r="AB86" s="24">
        <v>35.14</v>
      </c>
      <c r="AC86" s="24">
        <f>AA86*AB86*0.5</f>
        <v>-2.8180523000000002</v>
      </c>
      <c r="AD86" s="24">
        <f>AC86-AE86</f>
        <v>0</v>
      </c>
      <c r="AE86" s="24">
        <f>0-AD82</f>
        <v>-2.8180523000000002</v>
      </c>
      <c r="AF86" s="24">
        <f>V86+AA86</f>
        <v>-0.37309999999999999</v>
      </c>
      <c r="AG86" s="24">
        <f t="shared" si="258"/>
        <v>-6.4117877500000002</v>
      </c>
      <c r="AH86" s="24">
        <f t="shared" si="259"/>
        <v>0</v>
      </c>
      <c r="AI86" s="24">
        <f t="shared" si="260"/>
        <v>-6.4117877500000002</v>
      </c>
    </row>
    <row r="87" spans="1:35" s="16" customFormat="1" hidden="1" x14ac:dyDescent="0.25">
      <c r="A87" s="22" t="s">
        <v>67</v>
      </c>
      <c r="B87" s="32" t="s">
        <v>24</v>
      </c>
      <c r="C87" s="8">
        <f t="shared" ref="C87" si="266">C88+C89+C90+C91+C92</f>
        <v>993.51627999999982</v>
      </c>
      <c r="D87" s="8"/>
      <c r="E87" s="8">
        <f>E88+E89+E90+E91+E92</f>
        <v>38236.775482000005</v>
      </c>
      <c r="F87" s="8">
        <f t="shared" ref="F87:AI87" si="267">F88+F89+F90+F91+F92</f>
        <v>37491.933930850006</v>
      </c>
      <c r="G87" s="8">
        <f t="shared" si="267"/>
        <v>744.8415511500001</v>
      </c>
      <c r="H87" s="8">
        <f t="shared" si="267"/>
        <v>537.34228000000007</v>
      </c>
      <c r="I87" s="8"/>
      <c r="J87" s="8">
        <f t="shared" si="267"/>
        <v>20683.656532000001</v>
      </c>
      <c r="K87" s="8">
        <f t="shared" si="267"/>
        <v>20236.436116285004</v>
      </c>
      <c r="L87" s="8">
        <f t="shared" si="267"/>
        <v>447.22041571500006</v>
      </c>
      <c r="M87" s="8">
        <f t="shared" si="267"/>
        <v>476.05400000000009</v>
      </c>
      <c r="N87" s="8"/>
      <c r="O87" s="8">
        <f t="shared" si="267"/>
        <v>19172.02738</v>
      </c>
      <c r="P87" s="8">
        <f t="shared" si="267"/>
        <v>18860.589923234998</v>
      </c>
      <c r="Q87" s="8">
        <f t="shared" si="267"/>
        <v>311.43745676499998</v>
      </c>
      <c r="R87" s="8">
        <f t="shared" si="267"/>
        <v>1013.3962799999999</v>
      </c>
      <c r="S87" s="8">
        <f t="shared" si="267"/>
        <v>39855.683911999993</v>
      </c>
      <c r="T87" s="8">
        <f t="shared" si="267"/>
        <v>39097.026039520002</v>
      </c>
      <c r="U87" s="8">
        <f t="shared" si="267"/>
        <v>758.65787247999992</v>
      </c>
      <c r="V87" s="8">
        <f t="shared" si="267"/>
        <v>537.34228000000007</v>
      </c>
      <c r="W87" s="8"/>
      <c r="X87" s="8">
        <f t="shared" si="267"/>
        <v>21657.803973800001</v>
      </c>
      <c r="Y87" s="8">
        <f t="shared" si="267"/>
        <v>21189.534518615001</v>
      </c>
      <c r="Z87" s="8">
        <f t="shared" si="267"/>
        <v>468.26945518500003</v>
      </c>
      <c r="AA87" s="8">
        <f t="shared" si="267"/>
        <v>476.05400000000009</v>
      </c>
      <c r="AB87" s="8"/>
      <c r="AC87" s="8">
        <f t="shared" si="267"/>
        <v>19937.65064</v>
      </c>
      <c r="AD87" s="8">
        <f t="shared" si="267"/>
        <v>19613.77353292</v>
      </c>
      <c r="AE87" s="8">
        <f t="shared" si="267"/>
        <v>323.87710708000003</v>
      </c>
      <c r="AF87" s="8">
        <f t="shared" si="267"/>
        <v>1013.3962799999999</v>
      </c>
      <c r="AG87" s="8">
        <f t="shared" si="267"/>
        <v>41595.454613800001</v>
      </c>
      <c r="AH87" s="8">
        <f t="shared" si="267"/>
        <v>40803.308051535001</v>
      </c>
      <c r="AI87" s="8">
        <f t="shared" si="267"/>
        <v>792.14656226499994</v>
      </c>
    </row>
    <row r="88" spans="1:35" s="16" customFormat="1" hidden="1" x14ac:dyDescent="0.25">
      <c r="A88" s="22"/>
      <c r="B88" s="2" t="s">
        <v>25</v>
      </c>
      <c r="C88" s="15">
        <f t="shared" ref="C88" si="268">C95+C204+C318</f>
        <v>247.21314000000001</v>
      </c>
      <c r="D88" s="15"/>
      <c r="E88" s="15">
        <f t="shared" ref="E88:E90" si="269">E95+E204+E318</f>
        <v>9710.5321392000023</v>
      </c>
      <c r="F88" s="15">
        <f t="shared" ref="F88:AI88" si="270">F95+F204+F318</f>
        <v>9509.2303880000018</v>
      </c>
      <c r="G88" s="15">
        <f t="shared" si="270"/>
        <v>201.30175120000001</v>
      </c>
      <c r="H88" s="15">
        <f t="shared" si="270"/>
        <v>134.51913999999999</v>
      </c>
      <c r="I88" s="15"/>
      <c r="J88" s="15">
        <f t="shared" si="270"/>
        <v>5283.9118192000005</v>
      </c>
      <c r="K88" s="15">
        <f t="shared" si="270"/>
        <v>5169.2001176800004</v>
      </c>
      <c r="L88" s="15">
        <f t="shared" si="270"/>
        <v>114.71170151999999</v>
      </c>
      <c r="M88" s="15">
        <f t="shared" si="270"/>
        <v>117.664</v>
      </c>
      <c r="N88" s="15"/>
      <c r="O88" s="15">
        <f t="shared" si="270"/>
        <v>4839.5203199999996</v>
      </c>
      <c r="P88" s="15">
        <f t="shared" si="270"/>
        <v>4748.9022515699999</v>
      </c>
      <c r="Q88" s="15">
        <f t="shared" si="270"/>
        <v>90.618068430000008</v>
      </c>
      <c r="R88" s="15">
        <f t="shared" si="270"/>
        <v>252.18313999999998</v>
      </c>
      <c r="S88" s="15">
        <f t="shared" si="270"/>
        <v>10123.432139199998</v>
      </c>
      <c r="T88" s="15">
        <f t="shared" si="270"/>
        <v>9918.1023692499984</v>
      </c>
      <c r="U88" s="15">
        <f t="shared" si="270"/>
        <v>205.32976994999999</v>
      </c>
      <c r="V88" s="15">
        <f t="shared" si="270"/>
        <v>134.51913999999999</v>
      </c>
      <c r="W88" s="15"/>
      <c r="X88" s="15">
        <f t="shared" si="270"/>
        <v>5532.7722282000004</v>
      </c>
      <c r="Y88" s="15">
        <f t="shared" si="270"/>
        <v>5412.6578625299999</v>
      </c>
      <c r="Z88" s="15">
        <f t="shared" si="270"/>
        <v>120.11436567000001</v>
      </c>
      <c r="AA88" s="15">
        <f t="shared" si="270"/>
        <v>117.664</v>
      </c>
      <c r="AB88" s="15"/>
      <c r="AC88" s="15">
        <f t="shared" si="270"/>
        <v>5032.4892799999998</v>
      </c>
      <c r="AD88" s="15">
        <f t="shared" si="270"/>
        <v>4938.2579455300001</v>
      </c>
      <c r="AE88" s="15">
        <f t="shared" si="270"/>
        <v>94.231334470000007</v>
      </c>
      <c r="AF88" s="15">
        <f t="shared" si="270"/>
        <v>252.18313999999998</v>
      </c>
      <c r="AG88" s="15">
        <f t="shared" si="270"/>
        <v>10565.261508200001</v>
      </c>
      <c r="AH88" s="15">
        <f t="shared" si="270"/>
        <v>10350.915808060001</v>
      </c>
      <c r="AI88" s="15">
        <f t="shared" si="270"/>
        <v>214.34570013999999</v>
      </c>
    </row>
    <row r="89" spans="1:35" s="16" customFormat="1" hidden="1" x14ac:dyDescent="0.25">
      <c r="A89" s="22"/>
      <c r="B89" s="2" t="s">
        <v>26</v>
      </c>
      <c r="C89" s="15">
        <f t="shared" ref="C89" si="271">C96+C205+C319</f>
        <v>6.6</v>
      </c>
      <c r="D89" s="15"/>
      <c r="E89" s="15">
        <f t="shared" si="269"/>
        <v>1217.8320000000003</v>
      </c>
      <c r="F89" s="15">
        <f t="shared" ref="F89:AI89" si="272">F96+F205+F319</f>
        <v>1017.8123200000002</v>
      </c>
      <c r="G89" s="15">
        <f t="shared" si="272"/>
        <v>200.01968000000002</v>
      </c>
      <c r="H89" s="15">
        <f t="shared" si="272"/>
        <v>3.77</v>
      </c>
      <c r="I89" s="15"/>
      <c r="J89" s="15">
        <f t="shared" si="272"/>
        <v>695.6404</v>
      </c>
      <c r="K89" s="15">
        <f t="shared" si="272"/>
        <v>560.57176000000004</v>
      </c>
      <c r="L89" s="15">
        <f t="shared" si="272"/>
        <v>135.06864000000002</v>
      </c>
      <c r="M89" s="15">
        <f t="shared" si="272"/>
        <v>2.83</v>
      </c>
      <c r="N89" s="15"/>
      <c r="O89" s="15">
        <f t="shared" si="272"/>
        <v>546.72770000000003</v>
      </c>
      <c r="P89" s="15">
        <f t="shared" si="272"/>
        <v>478.72482000000002</v>
      </c>
      <c r="Q89" s="15">
        <f t="shared" si="272"/>
        <v>68.002880000000005</v>
      </c>
      <c r="R89" s="15">
        <f t="shared" si="272"/>
        <v>6.6</v>
      </c>
      <c r="S89" s="15">
        <f t="shared" si="272"/>
        <v>1242.3681000000001</v>
      </c>
      <c r="T89" s="15">
        <f t="shared" si="272"/>
        <v>1039.2965799999999</v>
      </c>
      <c r="U89" s="15">
        <f t="shared" si="272"/>
        <v>203.07152000000002</v>
      </c>
      <c r="V89" s="15">
        <f t="shared" si="272"/>
        <v>3.77</v>
      </c>
      <c r="W89" s="15"/>
      <c r="X89" s="15">
        <f t="shared" si="272"/>
        <v>728.32629999999995</v>
      </c>
      <c r="Y89" s="15">
        <f t="shared" si="272"/>
        <v>586.91121999999996</v>
      </c>
      <c r="Z89" s="15">
        <f t="shared" si="272"/>
        <v>141.41508000000002</v>
      </c>
      <c r="AA89" s="15">
        <f t="shared" si="272"/>
        <v>2.83</v>
      </c>
      <c r="AB89" s="15"/>
      <c r="AC89" s="15">
        <f>AC96+AC205+AC319</f>
        <v>568.60359999999991</v>
      </c>
      <c r="AD89" s="15">
        <f t="shared" si="272"/>
        <v>497.87975999999992</v>
      </c>
      <c r="AE89" s="15">
        <f t="shared" si="272"/>
        <v>70.723839999999996</v>
      </c>
      <c r="AF89" s="15">
        <f t="shared" si="272"/>
        <v>6.6</v>
      </c>
      <c r="AG89" s="15">
        <f t="shared" si="272"/>
        <v>1296.9299000000001</v>
      </c>
      <c r="AH89" s="15">
        <f t="shared" si="272"/>
        <v>1084.79098</v>
      </c>
      <c r="AI89" s="15">
        <f t="shared" si="272"/>
        <v>212.13892000000001</v>
      </c>
    </row>
    <row r="90" spans="1:35" s="16" customFormat="1" hidden="1" x14ac:dyDescent="0.25">
      <c r="A90" s="22"/>
      <c r="B90" s="2" t="s">
        <v>27</v>
      </c>
      <c r="C90" s="15">
        <f t="shared" ref="C90" si="273">C97+C206+C320</f>
        <v>253.26413999999994</v>
      </c>
      <c r="D90" s="15"/>
      <c r="E90" s="15">
        <f t="shared" si="269"/>
        <v>8172.8337978000009</v>
      </c>
      <c r="F90" s="15">
        <f t="shared" ref="F90:AI90" si="274">F97+F206+F320</f>
        <v>7972.4761445000004</v>
      </c>
      <c r="G90" s="15">
        <f t="shared" si="274"/>
        <v>200.35765330000004</v>
      </c>
      <c r="H90" s="15">
        <f t="shared" si="274"/>
        <v>136.97914</v>
      </c>
      <c r="I90" s="15"/>
      <c r="J90" s="15">
        <f t="shared" si="274"/>
        <v>4420.3168478000007</v>
      </c>
      <c r="K90" s="15">
        <f t="shared" si="274"/>
        <v>4302.4552228700004</v>
      </c>
      <c r="L90" s="15">
        <f t="shared" si="274"/>
        <v>117.86162493</v>
      </c>
      <c r="M90" s="15">
        <f t="shared" si="274"/>
        <v>121.25500000000002</v>
      </c>
      <c r="N90" s="15"/>
      <c r="O90" s="15">
        <f t="shared" si="274"/>
        <v>4097.2064499999997</v>
      </c>
      <c r="P90" s="15">
        <f t="shared" si="274"/>
        <v>4010.86587031</v>
      </c>
      <c r="Q90" s="15">
        <f t="shared" si="274"/>
        <v>86.340579689999998</v>
      </c>
      <c r="R90" s="15">
        <f t="shared" si="274"/>
        <v>258.23413999999997</v>
      </c>
      <c r="S90" s="15">
        <f t="shared" si="274"/>
        <v>8517.5232978000004</v>
      </c>
      <c r="T90" s="15">
        <f t="shared" si="274"/>
        <v>8313.3210931800004</v>
      </c>
      <c r="U90" s="15">
        <f t="shared" si="274"/>
        <v>204.20220462</v>
      </c>
      <c r="V90" s="15">
        <f t="shared" si="274"/>
        <v>136.97914</v>
      </c>
      <c r="W90" s="15"/>
      <c r="X90" s="15">
        <f t="shared" si="274"/>
        <v>4628.5251405999998</v>
      </c>
      <c r="Y90" s="15">
        <f t="shared" si="274"/>
        <v>4505.1119299899992</v>
      </c>
      <c r="Z90" s="15">
        <f t="shared" si="274"/>
        <v>123.41321061000001</v>
      </c>
      <c r="AA90" s="15">
        <f t="shared" si="274"/>
        <v>121.25500000000002</v>
      </c>
      <c r="AB90" s="15"/>
      <c r="AC90" s="15">
        <f t="shared" si="274"/>
        <v>4260.9007000000001</v>
      </c>
      <c r="AD90" s="15">
        <f t="shared" si="274"/>
        <v>4171.11058546</v>
      </c>
      <c r="AE90" s="15">
        <f t="shared" si="274"/>
        <v>89.79011453999999</v>
      </c>
      <c r="AF90" s="15">
        <f t="shared" si="274"/>
        <v>258.23413999999997</v>
      </c>
      <c r="AG90" s="15">
        <f t="shared" si="274"/>
        <v>8889.4258406000008</v>
      </c>
      <c r="AH90" s="15">
        <f t="shared" si="274"/>
        <v>8676.2225154499993</v>
      </c>
      <c r="AI90" s="15">
        <f t="shared" si="274"/>
        <v>213.20332514999998</v>
      </c>
    </row>
    <row r="91" spans="1:35" s="16" customFormat="1" ht="31.5" hidden="1" x14ac:dyDescent="0.25">
      <c r="A91" s="22"/>
      <c r="B91" s="2" t="s">
        <v>164</v>
      </c>
      <c r="C91" s="15">
        <f t="shared" ref="C91" si="275">C98+C207+C321</f>
        <v>253.26299999999995</v>
      </c>
      <c r="D91" s="15"/>
      <c r="E91" s="15">
        <f>E98+E207+E321</f>
        <v>4086.3985050000001</v>
      </c>
      <c r="F91" s="15">
        <f t="shared" ref="F91:AI91" si="276">F98+F207+F321</f>
        <v>3986.2196783500003</v>
      </c>
      <c r="G91" s="15">
        <f t="shared" si="276"/>
        <v>100.17882665000002</v>
      </c>
      <c r="H91" s="15">
        <f t="shared" si="276"/>
        <v>136.97900000000001</v>
      </c>
      <c r="I91" s="15"/>
      <c r="J91" s="15">
        <f t="shared" si="276"/>
        <v>2210.1561650000003</v>
      </c>
      <c r="K91" s="15">
        <f t="shared" si="276"/>
        <v>2151.2253525350002</v>
      </c>
      <c r="L91" s="15">
        <f t="shared" si="276"/>
        <v>58.930812465000002</v>
      </c>
      <c r="M91" s="15">
        <f t="shared" si="276"/>
        <v>121.25400000000002</v>
      </c>
      <c r="N91" s="15"/>
      <c r="O91" s="15">
        <f t="shared" si="276"/>
        <v>2048.5863300000001</v>
      </c>
      <c r="P91" s="15">
        <f t="shared" si="276"/>
        <v>2005.416040155</v>
      </c>
      <c r="Q91" s="15">
        <f t="shared" si="276"/>
        <v>43.170289844999999</v>
      </c>
      <c r="R91" s="15">
        <f t="shared" si="276"/>
        <v>258.23299999999995</v>
      </c>
      <c r="S91" s="15">
        <f t="shared" si="276"/>
        <v>4258.7424950000004</v>
      </c>
      <c r="T91" s="15">
        <f t="shared" si="276"/>
        <v>4156.6413926900004</v>
      </c>
      <c r="U91" s="15">
        <f t="shared" si="276"/>
        <v>102.10110231</v>
      </c>
      <c r="V91" s="15">
        <f t="shared" si="276"/>
        <v>136.97900000000001</v>
      </c>
      <c r="W91" s="15"/>
      <c r="X91" s="15">
        <f t="shared" si="276"/>
        <v>2314.260205</v>
      </c>
      <c r="Y91" s="15">
        <f t="shared" si="276"/>
        <v>2252.5535996949998</v>
      </c>
      <c r="Z91" s="15">
        <f t="shared" si="276"/>
        <v>61.706605305000004</v>
      </c>
      <c r="AA91" s="15">
        <f t="shared" si="276"/>
        <v>121.25400000000002</v>
      </c>
      <c r="AB91" s="15"/>
      <c r="AC91" s="15">
        <f t="shared" si="276"/>
        <v>2130.4327800000001</v>
      </c>
      <c r="AD91" s="15">
        <f t="shared" si="276"/>
        <v>2085.53772273</v>
      </c>
      <c r="AE91" s="15">
        <f t="shared" si="276"/>
        <v>44.895057269999995</v>
      </c>
      <c r="AF91" s="15">
        <f t="shared" si="276"/>
        <v>258.23299999999995</v>
      </c>
      <c r="AG91" s="15">
        <f t="shared" si="276"/>
        <v>4444.6929849999997</v>
      </c>
      <c r="AH91" s="15">
        <f t="shared" si="276"/>
        <v>4338.0913224249998</v>
      </c>
      <c r="AI91" s="15">
        <f t="shared" si="276"/>
        <v>106.60166257499999</v>
      </c>
    </row>
    <row r="92" spans="1:35" s="16" customFormat="1" ht="47.25" hidden="1" x14ac:dyDescent="0.25">
      <c r="A92" s="22"/>
      <c r="B92" s="2" t="s">
        <v>169</v>
      </c>
      <c r="C92" s="15">
        <f t="shared" ref="C92" si="277">C99+C208</f>
        <v>233.17599999999996</v>
      </c>
      <c r="D92" s="15"/>
      <c r="E92" s="15">
        <f t="shared" ref="E92" si="278">E99+E208</f>
        <v>15049.179040000001</v>
      </c>
      <c r="F92" s="15">
        <f t="shared" ref="F92:AI92" si="279">F99+F208</f>
        <v>15006.195400000001</v>
      </c>
      <c r="G92" s="15">
        <f t="shared" si="279"/>
        <v>42.983640000000001</v>
      </c>
      <c r="H92" s="15">
        <f t="shared" si="279"/>
        <v>125.095</v>
      </c>
      <c r="I92" s="15"/>
      <c r="J92" s="15">
        <f t="shared" si="279"/>
        <v>8073.6313000000009</v>
      </c>
      <c r="K92" s="15">
        <f t="shared" si="279"/>
        <v>8052.9836632000006</v>
      </c>
      <c r="L92" s="15">
        <f t="shared" si="279"/>
        <v>20.647636800000001</v>
      </c>
      <c r="M92" s="15">
        <f t="shared" si="279"/>
        <v>113.05100000000002</v>
      </c>
      <c r="N92" s="15"/>
      <c r="O92" s="15">
        <f t="shared" si="279"/>
        <v>7639.9865799999998</v>
      </c>
      <c r="P92" s="15">
        <f t="shared" si="279"/>
        <v>7616.6809412000002</v>
      </c>
      <c r="Q92" s="15">
        <f t="shared" si="279"/>
        <v>23.305638799999997</v>
      </c>
      <c r="R92" s="15">
        <f t="shared" si="279"/>
        <v>238.14599999999996</v>
      </c>
      <c r="S92" s="15">
        <f t="shared" si="279"/>
        <v>15713.617880000002</v>
      </c>
      <c r="T92" s="15">
        <f t="shared" si="279"/>
        <v>15669.664604400001</v>
      </c>
      <c r="U92" s="15">
        <f t="shared" si="279"/>
        <v>43.953275599999998</v>
      </c>
      <c r="V92" s="15">
        <f t="shared" si="279"/>
        <v>125.095</v>
      </c>
      <c r="W92" s="15"/>
      <c r="X92" s="15">
        <f t="shared" si="279"/>
        <v>8453.9200999999994</v>
      </c>
      <c r="Y92" s="15">
        <f t="shared" si="279"/>
        <v>8432.2999063999996</v>
      </c>
      <c r="Z92" s="15">
        <f t="shared" si="279"/>
        <v>21.6201936</v>
      </c>
      <c r="AA92" s="15">
        <f t="shared" si="279"/>
        <v>113.05100000000002</v>
      </c>
      <c r="AB92" s="15"/>
      <c r="AC92" s="15">
        <f t="shared" si="279"/>
        <v>7945.2242800000004</v>
      </c>
      <c r="AD92" s="15">
        <f t="shared" si="279"/>
        <v>7920.9875192</v>
      </c>
      <c r="AE92" s="15">
        <f t="shared" si="279"/>
        <v>24.236760799999999</v>
      </c>
      <c r="AF92" s="15">
        <f t="shared" si="279"/>
        <v>238.14599999999996</v>
      </c>
      <c r="AG92" s="15">
        <f t="shared" si="279"/>
        <v>16399.144379999998</v>
      </c>
      <c r="AH92" s="15">
        <f t="shared" si="279"/>
        <v>16353.2874256</v>
      </c>
      <c r="AI92" s="15">
        <f t="shared" si="279"/>
        <v>45.856954399999999</v>
      </c>
    </row>
    <row r="93" spans="1:35" s="16" customFormat="1" hidden="1" x14ac:dyDescent="0.25">
      <c r="A93" s="22" t="s">
        <v>86</v>
      </c>
      <c r="B93" s="1" t="s">
        <v>28</v>
      </c>
      <c r="C93" s="8">
        <f t="shared" ref="C93" si="280">SUM(C95:C99)</f>
        <v>632.99999999999977</v>
      </c>
      <c r="D93" s="8"/>
      <c r="E93" s="8">
        <f>SUM(E95:E99)</f>
        <v>24408.7916</v>
      </c>
      <c r="F93" s="8">
        <f t="shared" ref="F93:AI93" si="281">SUM(F95:F99)</f>
        <v>24408.7916</v>
      </c>
      <c r="G93" s="8">
        <f t="shared" si="281"/>
        <v>0</v>
      </c>
      <c r="H93" s="8">
        <f t="shared" si="281"/>
        <v>324.38</v>
      </c>
      <c r="I93" s="8"/>
      <c r="J93" s="8">
        <f t="shared" si="281"/>
        <v>12485.169200000002</v>
      </c>
      <c r="K93" s="8">
        <f t="shared" si="281"/>
        <v>12485.169200000002</v>
      </c>
      <c r="L93" s="8">
        <f t="shared" si="281"/>
        <v>0</v>
      </c>
      <c r="M93" s="8">
        <f t="shared" si="281"/>
        <v>308.62</v>
      </c>
      <c r="N93" s="8"/>
      <c r="O93" s="8">
        <f t="shared" si="281"/>
        <v>12485.215</v>
      </c>
      <c r="P93" s="8">
        <f t="shared" si="281"/>
        <v>12485.215</v>
      </c>
      <c r="Q93" s="8">
        <f t="shared" si="281"/>
        <v>0</v>
      </c>
      <c r="R93" s="8">
        <f t="shared" si="281"/>
        <v>632.99999999999977</v>
      </c>
      <c r="S93" s="8">
        <f t="shared" si="281"/>
        <v>24970.3842</v>
      </c>
      <c r="T93" s="8">
        <f t="shared" si="281"/>
        <v>24970.3842</v>
      </c>
      <c r="U93" s="8">
        <f t="shared" si="281"/>
        <v>0</v>
      </c>
      <c r="V93" s="8">
        <f t="shared" si="281"/>
        <v>324.38</v>
      </c>
      <c r="W93" s="8"/>
      <c r="X93" s="8">
        <f t="shared" si="281"/>
        <v>13073.216999999997</v>
      </c>
      <c r="Y93" s="8">
        <f t="shared" si="281"/>
        <v>13073.216999999997</v>
      </c>
      <c r="Z93" s="8">
        <f t="shared" si="281"/>
        <v>0</v>
      </c>
      <c r="AA93" s="8">
        <f t="shared" si="281"/>
        <v>308.62</v>
      </c>
      <c r="AB93" s="8"/>
      <c r="AC93" s="8">
        <f t="shared" si="281"/>
        <v>12983.802600000001</v>
      </c>
      <c r="AD93" s="8">
        <f t="shared" si="281"/>
        <v>12983.802600000001</v>
      </c>
      <c r="AE93" s="8">
        <f t="shared" si="281"/>
        <v>0</v>
      </c>
      <c r="AF93" s="8">
        <f t="shared" si="281"/>
        <v>632.99999999999977</v>
      </c>
      <c r="AG93" s="8">
        <f t="shared" si="281"/>
        <v>26057.0196</v>
      </c>
      <c r="AH93" s="8">
        <f t="shared" si="281"/>
        <v>26057.0196</v>
      </c>
      <c r="AI93" s="8">
        <f t="shared" si="281"/>
        <v>0</v>
      </c>
    </row>
    <row r="94" spans="1:35" s="16" customFormat="1" hidden="1" x14ac:dyDescent="0.25">
      <c r="A94" s="22"/>
      <c r="B94" s="6" t="s">
        <v>11</v>
      </c>
      <c r="C94" s="15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</row>
    <row r="95" spans="1:35" s="16" customFormat="1" hidden="1" x14ac:dyDescent="0.25">
      <c r="A95" s="22"/>
      <c r="B95" s="2" t="s">
        <v>25</v>
      </c>
      <c r="C95" s="8">
        <f t="shared" ref="C95" si="282">C101+C106+C112+C117+C122+C127+C132+C137+C142+C147+C152+C157+C162+C167+C172+C177+C182+C187+C193+C198</f>
        <v>155.83999999999997</v>
      </c>
      <c r="D95" s="8"/>
      <c r="E95" s="8">
        <f t="shared" ref="E95" si="283">E101+E106+E112+E117+E122+E127+E132+E137+E142+E147+E152+E157+E162+E167+E172+E177+E182+E187+E193+E198</f>
        <v>6121.3952000000008</v>
      </c>
      <c r="F95" s="8">
        <f t="shared" ref="F95:AI95" si="284">F101+F106+F112+F117+F122+F127+F132+F137+F142+F147+F152+F157+F162+F167+F172+F177+F182+F187+F193+F198</f>
        <v>6121.3952000000008</v>
      </c>
      <c r="G95" s="8">
        <f t="shared" si="284"/>
        <v>0</v>
      </c>
      <c r="H95" s="8">
        <f t="shared" si="284"/>
        <v>80.779999999999987</v>
      </c>
      <c r="I95" s="8"/>
      <c r="J95" s="8">
        <f t="shared" si="284"/>
        <v>3173.0383999999999</v>
      </c>
      <c r="K95" s="8">
        <f t="shared" si="284"/>
        <v>3173.0383999999999</v>
      </c>
      <c r="L95" s="8">
        <f t="shared" si="284"/>
        <v>0</v>
      </c>
      <c r="M95" s="8">
        <f t="shared" si="284"/>
        <v>75.06</v>
      </c>
      <c r="N95" s="8"/>
      <c r="O95" s="8">
        <f t="shared" si="284"/>
        <v>3087.2177999999999</v>
      </c>
      <c r="P95" s="8">
        <f t="shared" si="284"/>
        <v>3087.2177999999999</v>
      </c>
      <c r="Q95" s="8">
        <f t="shared" si="284"/>
        <v>0</v>
      </c>
      <c r="R95" s="8">
        <f t="shared" si="284"/>
        <v>155.83999999999997</v>
      </c>
      <c r="S95" s="8">
        <f t="shared" si="284"/>
        <v>6260.256199999998</v>
      </c>
      <c r="T95" s="8">
        <f t="shared" si="284"/>
        <v>6260.256199999998</v>
      </c>
      <c r="U95" s="8">
        <f t="shared" si="284"/>
        <v>0</v>
      </c>
      <c r="V95" s="8">
        <f t="shared" si="284"/>
        <v>80.779999999999987</v>
      </c>
      <c r="W95" s="8"/>
      <c r="X95" s="8">
        <f t="shared" si="284"/>
        <v>3322.4814000000001</v>
      </c>
      <c r="Y95" s="8">
        <f t="shared" si="284"/>
        <v>3322.4814000000001</v>
      </c>
      <c r="Z95" s="8">
        <f t="shared" si="284"/>
        <v>0</v>
      </c>
      <c r="AA95" s="8">
        <f t="shared" si="284"/>
        <v>75.06</v>
      </c>
      <c r="AB95" s="8"/>
      <c r="AC95" s="8">
        <f t="shared" si="284"/>
        <v>3210.3162000000002</v>
      </c>
      <c r="AD95" s="8">
        <f t="shared" si="284"/>
        <v>3210.3162000000002</v>
      </c>
      <c r="AE95" s="8">
        <f t="shared" si="284"/>
        <v>0</v>
      </c>
      <c r="AF95" s="8">
        <f t="shared" si="284"/>
        <v>155.83999999999997</v>
      </c>
      <c r="AG95" s="8">
        <f t="shared" si="284"/>
        <v>6532.7976000000017</v>
      </c>
      <c r="AH95" s="8">
        <f t="shared" si="284"/>
        <v>6532.7976000000017</v>
      </c>
      <c r="AI95" s="8">
        <f t="shared" si="284"/>
        <v>0</v>
      </c>
    </row>
    <row r="96" spans="1:35" s="16" customFormat="1" hidden="1" x14ac:dyDescent="0.25">
      <c r="A96" s="22"/>
      <c r="B96" s="2" t="s">
        <v>26</v>
      </c>
      <c r="C96" s="8">
        <f t="shared" ref="C96" si="285">C107+C189</f>
        <v>2.2000000000000002</v>
      </c>
      <c r="D96" s="8"/>
      <c r="E96" s="8">
        <f t="shared" ref="E96" si="286">E107+E189</f>
        <v>405.94400000000007</v>
      </c>
      <c r="F96" s="8">
        <f t="shared" ref="F96:AI96" si="287">F107+F189</f>
        <v>405.94400000000007</v>
      </c>
      <c r="G96" s="8">
        <f t="shared" si="287"/>
        <v>0</v>
      </c>
      <c r="H96" s="8">
        <f t="shared" si="287"/>
        <v>0.96000000000000008</v>
      </c>
      <c r="I96" s="8"/>
      <c r="J96" s="8">
        <f t="shared" si="287"/>
        <v>177.13920000000002</v>
      </c>
      <c r="K96" s="8">
        <f t="shared" si="287"/>
        <v>177.13920000000002</v>
      </c>
      <c r="L96" s="8">
        <f t="shared" si="287"/>
        <v>0</v>
      </c>
      <c r="M96" s="8">
        <f t="shared" si="287"/>
        <v>1.24</v>
      </c>
      <c r="N96" s="8"/>
      <c r="O96" s="8">
        <f t="shared" si="287"/>
        <v>239.5556</v>
      </c>
      <c r="P96" s="8">
        <f t="shared" si="287"/>
        <v>239.5556</v>
      </c>
      <c r="Q96" s="8">
        <f t="shared" si="287"/>
        <v>0</v>
      </c>
      <c r="R96" s="8">
        <f t="shared" si="287"/>
        <v>2.2000000000000002</v>
      </c>
      <c r="S96" s="8">
        <f t="shared" si="287"/>
        <v>416.69479999999999</v>
      </c>
      <c r="T96" s="8">
        <f t="shared" si="287"/>
        <v>416.69479999999999</v>
      </c>
      <c r="U96" s="8">
        <f t="shared" si="287"/>
        <v>0</v>
      </c>
      <c r="V96" s="8">
        <f t="shared" si="287"/>
        <v>0.96000000000000008</v>
      </c>
      <c r="W96" s="8"/>
      <c r="X96" s="8">
        <f t="shared" si="287"/>
        <v>185.4624</v>
      </c>
      <c r="Y96" s="8">
        <f t="shared" si="287"/>
        <v>185.4624</v>
      </c>
      <c r="Z96" s="8">
        <f t="shared" si="287"/>
        <v>0</v>
      </c>
      <c r="AA96" s="8">
        <f t="shared" si="287"/>
        <v>1.24</v>
      </c>
      <c r="AB96" s="8"/>
      <c r="AC96" s="8">
        <f t="shared" si="287"/>
        <v>249.14079999999996</v>
      </c>
      <c r="AD96" s="8">
        <f t="shared" si="287"/>
        <v>249.14079999999996</v>
      </c>
      <c r="AE96" s="8">
        <f t="shared" si="287"/>
        <v>0</v>
      </c>
      <c r="AF96" s="8">
        <f t="shared" si="287"/>
        <v>2.2000000000000002</v>
      </c>
      <c r="AG96" s="8">
        <f t="shared" si="287"/>
        <v>434.60320000000002</v>
      </c>
      <c r="AH96" s="8">
        <f t="shared" si="287"/>
        <v>434.60320000000002</v>
      </c>
      <c r="AI96" s="8">
        <f t="shared" si="287"/>
        <v>0</v>
      </c>
    </row>
    <row r="97" spans="1:35" s="16" customFormat="1" hidden="1" x14ac:dyDescent="0.25">
      <c r="A97" s="22"/>
      <c r="B97" s="2" t="s">
        <v>27</v>
      </c>
      <c r="C97" s="8">
        <f t="shared" ref="C97" si="288">C102+C108+C113+C118+C123+C128+C133+C138+C143+C148+C153+C158+C163+C168+C173+C178+C183+C188+C194+C199</f>
        <v>158.31999999999996</v>
      </c>
      <c r="D97" s="8"/>
      <c r="E97" s="8">
        <f t="shared" ref="E97" si="289">E102+E108+E113+E118+E123+E128+E133+E138+E143+E148+E153+E158+E163+E168+E173+E178+E183+E188+E194+E199</f>
        <v>5108.9863999999998</v>
      </c>
      <c r="F97" s="8">
        <f t="shared" ref="F97:AI97" si="290">F102+F108+F113+F118+F123+F128+F133+F138+F143+F148+F153+F158+F163+F168+F173+F178+F183+F188+F194+F199</f>
        <v>5108.9863999999998</v>
      </c>
      <c r="G97" s="8">
        <f t="shared" si="290"/>
        <v>0</v>
      </c>
      <c r="H97" s="8">
        <f t="shared" si="290"/>
        <v>80.88</v>
      </c>
      <c r="I97" s="8"/>
      <c r="J97" s="8">
        <f t="shared" si="290"/>
        <v>2609.9976000000006</v>
      </c>
      <c r="K97" s="8">
        <f t="shared" si="290"/>
        <v>2609.9976000000006</v>
      </c>
      <c r="L97" s="8">
        <f t="shared" si="290"/>
        <v>0</v>
      </c>
      <c r="M97" s="8">
        <f t="shared" si="290"/>
        <v>77.440000000000012</v>
      </c>
      <c r="N97" s="8"/>
      <c r="O97" s="8">
        <f t="shared" si="290"/>
        <v>2616.6976</v>
      </c>
      <c r="P97" s="8">
        <f t="shared" si="290"/>
        <v>2616.6976</v>
      </c>
      <c r="Q97" s="8">
        <f t="shared" si="290"/>
        <v>0</v>
      </c>
      <c r="R97" s="8">
        <f t="shared" si="290"/>
        <v>158.31999999999996</v>
      </c>
      <c r="S97" s="8">
        <f t="shared" si="290"/>
        <v>5226.6952000000001</v>
      </c>
      <c r="T97" s="8">
        <f t="shared" si="290"/>
        <v>5226.6952000000001</v>
      </c>
      <c r="U97" s="8">
        <f t="shared" si="290"/>
        <v>0</v>
      </c>
      <c r="V97" s="8">
        <f t="shared" si="290"/>
        <v>80.88</v>
      </c>
      <c r="W97" s="8"/>
      <c r="X97" s="8">
        <f t="shared" si="290"/>
        <v>2732.9351999999994</v>
      </c>
      <c r="Y97" s="8">
        <f t="shared" si="290"/>
        <v>2732.9351999999994</v>
      </c>
      <c r="Z97" s="8">
        <f t="shared" si="290"/>
        <v>0</v>
      </c>
      <c r="AA97" s="8">
        <f t="shared" si="290"/>
        <v>77.440000000000012</v>
      </c>
      <c r="AB97" s="8"/>
      <c r="AC97" s="8">
        <f t="shared" si="290"/>
        <v>2721.2416000000003</v>
      </c>
      <c r="AD97" s="8">
        <f t="shared" si="290"/>
        <v>2721.2416000000003</v>
      </c>
      <c r="AE97" s="8">
        <f t="shared" si="290"/>
        <v>0</v>
      </c>
      <c r="AF97" s="8">
        <f t="shared" si="290"/>
        <v>158.31999999999996</v>
      </c>
      <c r="AG97" s="8">
        <f t="shared" si="290"/>
        <v>5454.1768000000002</v>
      </c>
      <c r="AH97" s="8">
        <f t="shared" si="290"/>
        <v>5454.1768000000002</v>
      </c>
      <c r="AI97" s="8">
        <f t="shared" si="290"/>
        <v>0</v>
      </c>
    </row>
    <row r="98" spans="1:35" s="16" customFormat="1" ht="31.5" hidden="1" x14ac:dyDescent="0.25">
      <c r="A98" s="22"/>
      <c r="B98" s="2" t="s">
        <v>164</v>
      </c>
      <c r="C98" s="8">
        <f t="shared" ref="C98" si="291">C103+C109+C114+C119+C124+C129+C134+C139+C144+C149+C154+C159+C164+C169+C174+C179+C184+C190+C195+C200</f>
        <v>158.31999999999996</v>
      </c>
      <c r="D98" s="8"/>
      <c r="E98" s="8">
        <f t="shared" ref="E98" si="292">E103+E109+E114+E119+E124+E129+E134+E139+E144+E149+E154+E159+E164+E169+E174+E179+E184+E190+E195+E200</f>
        <v>2554.4931999999999</v>
      </c>
      <c r="F98" s="8">
        <f t="shared" ref="F98:AI98" si="293">F103+F109+F114+F119+F124+F129+F134+F139+F144+F149+F154+F159+F164+F169+F174+F179+F184+F190+F195+F200</f>
        <v>2554.4931999999999</v>
      </c>
      <c r="G98" s="8">
        <f t="shared" si="293"/>
        <v>0</v>
      </c>
      <c r="H98" s="8">
        <f t="shared" si="293"/>
        <v>80.88</v>
      </c>
      <c r="I98" s="8"/>
      <c r="J98" s="8">
        <f t="shared" si="293"/>
        <v>1304.9988000000003</v>
      </c>
      <c r="K98" s="8">
        <f t="shared" si="293"/>
        <v>1304.9988000000003</v>
      </c>
      <c r="L98" s="8">
        <f t="shared" si="293"/>
        <v>0</v>
      </c>
      <c r="M98" s="8">
        <f t="shared" si="293"/>
        <v>77.440000000000012</v>
      </c>
      <c r="N98" s="8"/>
      <c r="O98" s="8">
        <f t="shared" si="293"/>
        <v>1308.3488</v>
      </c>
      <c r="P98" s="8">
        <f t="shared" si="293"/>
        <v>1308.3488</v>
      </c>
      <c r="Q98" s="8">
        <f t="shared" si="293"/>
        <v>0</v>
      </c>
      <c r="R98" s="8">
        <f t="shared" si="293"/>
        <v>158.31999999999996</v>
      </c>
      <c r="S98" s="8">
        <f t="shared" si="293"/>
        <v>2613.3476000000001</v>
      </c>
      <c r="T98" s="8">
        <f t="shared" si="293"/>
        <v>2613.3476000000001</v>
      </c>
      <c r="U98" s="8">
        <f t="shared" si="293"/>
        <v>0</v>
      </c>
      <c r="V98" s="8">
        <f t="shared" si="293"/>
        <v>80.88</v>
      </c>
      <c r="W98" s="8"/>
      <c r="X98" s="8">
        <f t="shared" si="293"/>
        <v>1366.4675999999997</v>
      </c>
      <c r="Y98" s="8">
        <f t="shared" si="293"/>
        <v>1366.4675999999997</v>
      </c>
      <c r="Z98" s="8">
        <f t="shared" si="293"/>
        <v>0</v>
      </c>
      <c r="AA98" s="8">
        <f t="shared" si="293"/>
        <v>77.440000000000012</v>
      </c>
      <c r="AB98" s="8"/>
      <c r="AC98" s="8">
        <f t="shared" si="293"/>
        <v>1360.6208000000001</v>
      </c>
      <c r="AD98" s="8">
        <f t="shared" si="293"/>
        <v>1360.6208000000001</v>
      </c>
      <c r="AE98" s="8">
        <f t="shared" si="293"/>
        <v>0</v>
      </c>
      <c r="AF98" s="8">
        <f t="shared" si="293"/>
        <v>158.31999999999996</v>
      </c>
      <c r="AG98" s="8">
        <f t="shared" si="293"/>
        <v>2727.0884000000001</v>
      </c>
      <c r="AH98" s="8">
        <f t="shared" si="293"/>
        <v>2727.0884000000001</v>
      </c>
      <c r="AI98" s="8">
        <f t="shared" si="293"/>
        <v>0</v>
      </c>
    </row>
    <row r="99" spans="1:35" s="16" customFormat="1" ht="47.25" hidden="1" x14ac:dyDescent="0.25">
      <c r="A99" s="22"/>
      <c r="B99" s="2" t="s">
        <v>169</v>
      </c>
      <c r="C99" s="8">
        <f t="shared" ref="C99" si="294">C104+C110+C115+C120+C125+C130+C135+C140+C145+C150+C155+C160+C165+C170+C175+C180+C185+C191+C196+C201</f>
        <v>158.31999999999996</v>
      </c>
      <c r="D99" s="8"/>
      <c r="E99" s="8">
        <f>E104+E110+E115+E120+E125+E130+E135+E140+E145+E150+E155+E160+E165+E170+E175+E180+E185+E191+E196+E201</f>
        <v>10217.9728</v>
      </c>
      <c r="F99" s="8">
        <f t="shared" ref="F99:AI99" si="295">F104+F110+F115+F120+F125+F130+F135+F140+F145+F150+F155+F160+F165+F170+F175+F180+F185+F191+F196+F201</f>
        <v>10217.9728</v>
      </c>
      <c r="G99" s="8">
        <f t="shared" si="295"/>
        <v>0</v>
      </c>
      <c r="H99" s="8">
        <f t="shared" si="295"/>
        <v>80.88</v>
      </c>
      <c r="I99" s="8"/>
      <c r="J99" s="8">
        <f t="shared" si="295"/>
        <v>5219.9952000000012</v>
      </c>
      <c r="K99" s="8">
        <f t="shared" si="295"/>
        <v>5219.9952000000012</v>
      </c>
      <c r="L99" s="8">
        <f t="shared" si="295"/>
        <v>0</v>
      </c>
      <c r="M99" s="8">
        <f t="shared" si="295"/>
        <v>77.440000000000012</v>
      </c>
      <c r="N99" s="8"/>
      <c r="O99" s="8">
        <f t="shared" si="295"/>
        <v>5233.3951999999999</v>
      </c>
      <c r="P99" s="8">
        <f t="shared" si="295"/>
        <v>5233.3951999999999</v>
      </c>
      <c r="Q99" s="8">
        <f t="shared" si="295"/>
        <v>0</v>
      </c>
      <c r="R99" s="8">
        <f t="shared" si="295"/>
        <v>158.31999999999996</v>
      </c>
      <c r="S99" s="8">
        <f t="shared" si="295"/>
        <v>10453.3904</v>
      </c>
      <c r="T99" s="8">
        <f t="shared" si="295"/>
        <v>10453.3904</v>
      </c>
      <c r="U99" s="8">
        <f t="shared" si="295"/>
        <v>0</v>
      </c>
      <c r="V99" s="8">
        <f t="shared" si="295"/>
        <v>80.88</v>
      </c>
      <c r="W99" s="8"/>
      <c r="X99" s="8">
        <f t="shared" si="295"/>
        <v>5465.8703999999989</v>
      </c>
      <c r="Y99" s="8">
        <f t="shared" si="295"/>
        <v>5465.8703999999989</v>
      </c>
      <c r="Z99" s="8">
        <f t="shared" si="295"/>
        <v>0</v>
      </c>
      <c r="AA99" s="8">
        <f t="shared" si="295"/>
        <v>77.440000000000012</v>
      </c>
      <c r="AB99" s="8"/>
      <c r="AC99" s="8">
        <f t="shared" si="295"/>
        <v>5442.4832000000006</v>
      </c>
      <c r="AD99" s="8">
        <f t="shared" si="295"/>
        <v>5442.4832000000006</v>
      </c>
      <c r="AE99" s="8">
        <f t="shared" si="295"/>
        <v>0</v>
      </c>
      <c r="AF99" s="8">
        <f t="shared" si="295"/>
        <v>158.31999999999996</v>
      </c>
      <c r="AG99" s="8">
        <f t="shared" si="295"/>
        <v>10908.3536</v>
      </c>
      <c r="AH99" s="8">
        <f t="shared" si="295"/>
        <v>10908.3536</v>
      </c>
      <c r="AI99" s="8">
        <f t="shared" si="295"/>
        <v>0</v>
      </c>
    </row>
    <row r="100" spans="1:35" s="16" customFormat="1" ht="31.5" hidden="1" x14ac:dyDescent="0.25">
      <c r="A100" s="22" t="s">
        <v>88</v>
      </c>
      <c r="B100" s="10" t="s">
        <v>29</v>
      </c>
      <c r="C100" s="15"/>
      <c r="D100" s="8"/>
      <c r="E100" s="8">
        <f>E101+E102+E103+E104</f>
        <v>1794.7327499999999</v>
      </c>
      <c r="F100" s="8">
        <f>F101+F102+F103+F104</f>
        <v>1794.7327499999999</v>
      </c>
      <c r="G100" s="8">
        <f>G101+G102+G103+G104</f>
        <v>0</v>
      </c>
      <c r="H100" s="8"/>
      <c r="I100" s="8"/>
      <c r="J100" s="8">
        <f t="shared" ref="J100:L100" si="296">J101+J102+J103+J104</f>
        <v>951.40625</v>
      </c>
      <c r="K100" s="8">
        <f t="shared" si="296"/>
        <v>951.40625</v>
      </c>
      <c r="L100" s="8">
        <f t="shared" si="296"/>
        <v>0</v>
      </c>
      <c r="M100" s="8"/>
      <c r="N100" s="8"/>
      <c r="O100" s="8">
        <f t="shared" ref="O100:Q100" si="297">O101+O102+O103+O104</f>
        <v>883.04829999999993</v>
      </c>
      <c r="P100" s="8">
        <f t="shared" si="297"/>
        <v>883.04829999999993</v>
      </c>
      <c r="Q100" s="8">
        <f t="shared" si="297"/>
        <v>0</v>
      </c>
      <c r="R100" s="8"/>
      <c r="S100" s="8">
        <f t="shared" ref="S100:U100" si="298">S101+S102+S103+S104</f>
        <v>1834.4545499999999</v>
      </c>
      <c r="T100" s="8">
        <f t="shared" si="298"/>
        <v>1834.4545499999999</v>
      </c>
      <c r="U100" s="8">
        <f t="shared" si="298"/>
        <v>0</v>
      </c>
      <c r="V100" s="8"/>
      <c r="W100" s="8"/>
      <c r="X100" s="8">
        <f t="shared" ref="X100:Z100" si="299">X101+X102+X103+X104</f>
        <v>996.21875</v>
      </c>
      <c r="Y100" s="8">
        <f t="shared" si="299"/>
        <v>996.21875</v>
      </c>
      <c r="Z100" s="8">
        <f t="shared" si="299"/>
        <v>0</v>
      </c>
      <c r="AA100" s="8"/>
      <c r="AB100" s="8"/>
      <c r="AC100" s="8">
        <f t="shared" ref="AC100:AE100" si="300">AC101+AC102+AC103+AC104</f>
        <v>918.31040000000007</v>
      </c>
      <c r="AD100" s="8">
        <f t="shared" si="300"/>
        <v>918.31040000000007</v>
      </c>
      <c r="AE100" s="8">
        <f t="shared" si="300"/>
        <v>0</v>
      </c>
      <c r="AF100" s="8"/>
      <c r="AG100" s="8">
        <f t="shared" ref="AG100:AI100" si="301">AG101+AG102+AG103+AG104</f>
        <v>1914.5291500000001</v>
      </c>
      <c r="AH100" s="8">
        <f t="shared" si="301"/>
        <v>1914.5291500000001</v>
      </c>
      <c r="AI100" s="8">
        <f t="shared" si="301"/>
        <v>0</v>
      </c>
    </row>
    <row r="101" spans="1:35" hidden="1" x14ac:dyDescent="0.25">
      <c r="A101" s="18"/>
      <c r="B101" s="3" t="s">
        <v>25</v>
      </c>
      <c r="C101" s="17">
        <v>11.79</v>
      </c>
      <c r="D101" s="24">
        <v>39.28</v>
      </c>
      <c r="E101" s="24">
        <f>C101*D101</f>
        <v>463.1112</v>
      </c>
      <c r="F101" s="24">
        <f>E101-G101</f>
        <v>463.1112</v>
      </c>
      <c r="G101" s="24"/>
      <c r="H101" s="24">
        <v>6.25</v>
      </c>
      <c r="I101" s="24">
        <v>39.28</v>
      </c>
      <c r="J101" s="24">
        <f>H101*I101</f>
        <v>245.5</v>
      </c>
      <c r="K101" s="24">
        <f>J101-L101</f>
        <v>245.5</v>
      </c>
      <c r="L101" s="24"/>
      <c r="M101" s="24">
        <v>5.54</v>
      </c>
      <c r="N101" s="24">
        <v>41.13</v>
      </c>
      <c r="O101" s="24">
        <f>M101*N101</f>
        <v>227.86020000000002</v>
      </c>
      <c r="P101" s="24">
        <f>O101-Q101</f>
        <v>227.86020000000002</v>
      </c>
      <c r="Q101" s="24"/>
      <c r="R101" s="24">
        <f>H101+M101</f>
        <v>11.79</v>
      </c>
      <c r="S101" s="24">
        <f t="shared" ref="S101:U103" si="302">J101+O101</f>
        <v>473.36020000000002</v>
      </c>
      <c r="T101" s="24">
        <f t="shared" si="302"/>
        <v>473.36020000000002</v>
      </c>
      <c r="U101" s="24">
        <f t="shared" si="302"/>
        <v>0</v>
      </c>
      <c r="V101" s="24">
        <v>6.25</v>
      </c>
      <c r="W101" s="24">
        <v>41.13</v>
      </c>
      <c r="X101" s="24">
        <f>V101*W101</f>
        <v>257.0625</v>
      </c>
      <c r="Y101" s="24">
        <f>X101-Z101</f>
        <v>257.0625</v>
      </c>
      <c r="Z101" s="24"/>
      <c r="AA101" s="24">
        <v>5.54</v>
      </c>
      <c r="AB101" s="24">
        <v>42.77</v>
      </c>
      <c r="AC101" s="24">
        <f>AA101*AB101</f>
        <v>236.94580000000002</v>
      </c>
      <c r="AD101" s="24">
        <f>AC101-AE101</f>
        <v>236.94580000000002</v>
      </c>
      <c r="AE101" s="24"/>
      <c r="AF101" s="24">
        <f>V101+AA101</f>
        <v>11.79</v>
      </c>
      <c r="AG101" s="24">
        <f t="shared" ref="AG101:AI103" si="303">X101+AC101</f>
        <v>494.00830000000002</v>
      </c>
      <c r="AH101" s="24">
        <f t="shared" si="303"/>
        <v>494.00830000000002</v>
      </c>
      <c r="AI101" s="24">
        <f t="shared" si="303"/>
        <v>0</v>
      </c>
    </row>
    <row r="102" spans="1:35" hidden="1" x14ac:dyDescent="0.25">
      <c r="A102" s="18"/>
      <c r="B102" s="3" t="s">
        <v>27</v>
      </c>
      <c r="C102" s="17">
        <v>11.79</v>
      </c>
      <c r="D102" s="24">
        <v>32.270000000000003</v>
      </c>
      <c r="E102" s="24">
        <f>C102*D102</f>
        <v>380.4633</v>
      </c>
      <c r="F102" s="24">
        <f>E102-G102</f>
        <v>380.4633</v>
      </c>
      <c r="G102" s="24"/>
      <c r="H102" s="24">
        <v>6.25</v>
      </c>
      <c r="I102" s="24">
        <v>32.270000000000003</v>
      </c>
      <c r="J102" s="24">
        <f>H102*I102</f>
        <v>201.68750000000003</v>
      </c>
      <c r="K102" s="24">
        <f>J102-L102</f>
        <v>201.68750000000003</v>
      </c>
      <c r="L102" s="24"/>
      <c r="M102" s="24">
        <v>5.54</v>
      </c>
      <c r="N102" s="24">
        <v>33.79</v>
      </c>
      <c r="O102" s="24">
        <f>M102*N102</f>
        <v>187.19659999999999</v>
      </c>
      <c r="P102" s="24">
        <f>O102-Q102</f>
        <v>187.19659999999999</v>
      </c>
      <c r="Q102" s="24"/>
      <c r="R102" s="24">
        <f>H102+M102</f>
        <v>11.79</v>
      </c>
      <c r="S102" s="24">
        <f t="shared" si="302"/>
        <v>388.88409999999999</v>
      </c>
      <c r="T102" s="24">
        <f t="shared" si="302"/>
        <v>388.88409999999999</v>
      </c>
      <c r="U102" s="24">
        <f t="shared" si="302"/>
        <v>0</v>
      </c>
      <c r="V102" s="24">
        <v>6.25</v>
      </c>
      <c r="W102" s="24">
        <v>33.79</v>
      </c>
      <c r="X102" s="24">
        <f>V102*W102</f>
        <v>211.1875</v>
      </c>
      <c r="Y102" s="24">
        <f>X102-Z102</f>
        <v>211.1875</v>
      </c>
      <c r="Z102" s="24"/>
      <c r="AA102" s="24">
        <v>5.54</v>
      </c>
      <c r="AB102" s="24">
        <v>35.14</v>
      </c>
      <c r="AC102" s="24">
        <f>AA102*AB102</f>
        <v>194.6756</v>
      </c>
      <c r="AD102" s="24">
        <f>AC102-AE102</f>
        <v>194.6756</v>
      </c>
      <c r="AE102" s="24"/>
      <c r="AF102" s="24">
        <f>V102+AA102</f>
        <v>11.79</v>
      </c>
      <c r="AG102" s="24">
        <f t="shared" si="303"/>
        <v>405.86310000000003</v>
      </c>
      <c r="AH102" s="24">
        <f t="shared" si="303"/>
        <v>405.86310000000003</v>
      </c>
      <c r="AI102" s="24">
        <f t="shared" si="303"/>
        <v>0</v>
      </c>
    </row>
    <row r="103" spans="1:35" ht="31.5" hidden="1" x14ac:dyDescent="0.25">
      <c r="A103" s="18"/>
      <c r="B103" s="3" t="s">
        <v>164</v>
      </c>
      <c r="C103" s="17">
        <v>11.79</v>
      </c>
      <c r="D103" s="24">
        <v>32.270000000000003</v>
      </c>
      <c r="E103" s="24">
        <f>C103*D103*0.5</f>
        <v>190.23165</v>
      </c>
      <c r="F103" s="24">
        <f>E103-G103</f>
        <v>190.23165</v>
      </c>
      <c r="G103" s="24"/>
      <c r="H103" s="24">
        <v>6.25</v>
      </c>
      <c r="I103" s="24">
        <v>32.270000000000003</v>
      </c>
      <c r="J103" s="24">
        <f>H103*I103*0.5</f>
        <v>100.84375000000001</v>
      </c>
      <c r="K103" s="24">
        <f>J103-L103</f>
        <v>100.84375000000001</v>
      </c>
      <c r="L103" s="24"/>
      <c r="M103" s="24">
        <v>5.54</v>
      </c>
      <c r="N103" s="24">
        <v>33.79</v>
      </c>
      <c r="O103" s="24">
        <f>M103*N103*0.5</f>
        <v>93.598299999999995</v>
      </c>
      <c r="P103" s="24">
        <f>O103-Q103</f>
        <v>93.598299999999995</v>
      </c>
      <c r="Q103" s="24"/>
      <c r="R103" s="24">
        <f>H103+M103</f>
        <v>11.79</v>
      </c>
      <c r="S103" s="24">
        <f t="shared" si="302"/>
        <v>194.44204999999999</v>
      </c>
      <c r="T103" s="24">
        <f t="shared" si="302"/>
        <v>194.44204999999999</v>
      </c>
      <c r="U103" s="24">
        <f t="shared" si="302"/>
        <v>0</v>
      </c>
      <c r="V103" s="24">
        <v>6.25</v>
      </c>
      <c r="W103" s="24">
        <v>33.79</v>
      </c>
      <c r="X103" s="24">
        <f>V103*W103*0.5</f>
        <v>105.59375</v>
      </c>
      <c r="Y103" s="24">
        <f>X103-Z103</f>
        <v>105.59375</v>
      </c>
      <c r="Z103" s="24"/>
      <c r="AA103" s="24">
        <v>5.54</v>
      </c>
      <c r="AB103" s="24">
        <v>35.14</v>
      </c>
      <c r="AC103" s="24">
        <f>AA103*AB103*0.5</f>
        <v>97.337800000000001</v>
      </c>
      <c r="AD103" s="24">
        <f>AC103-AE103</f>
        <v>97.337800000000001</v>
      </c>
      <c r="AE103" s="24"/>
      <c r="AF103" s="24">
        <f>V103+AA103</f>
        <v>11.79</v>
      </c>
      <c r="AG103" s="24">
        <f t="shared" si="303"/>
        <v>202.93155000000002</v>
      </c>
      <c r="AH103" s="24">
        <f t="shared" si="303"/>
        <v>202.93155000000002</v>
      </c>
      <c r="AI103" s="24">
        <f t="shared" si="303"/>
        <v>0</v>
      </c>
    </row>
    <row r="104" spans="1:35" ht="47.25" hidden="1" x14ac:dyDescent="0.25">
      <c r="A104" s="18"/>
      <c r="B104" s="3" t="s">
        <v>169</v>
      </c>
      <c r="C104" s="17">
        <v>11.79</v>
      </c>
      <c r="D104" s="24">
        <v>32.270000000000003</v>
      </c>
      <c r="E104" s="24">
        <f>C104*D104*2</f>
        <v>760.92660000000001</v>
      </c>
      <c r="F104" s="24">
        <f>E104-G104</f>
        <v>760.92660000000001</v>
      </c>
      <c r="G104" s="24"/>
      <c r="H104" s="24">
        <v>6.25</v>
      </c>
      <c r="I104" s="24">
        <v>32.270000000000003</v>
      </c>
      <c r="J104" s="24">
        <f>H104*I104*2</f>
        <v>403.37500000000006</v>
      </c>
      <c r="K104" s="24">
        <f>J104-L104</f>
        <v>403.37500000000006</v>
      </c>
      <c r="L104" s="24"/>
      <c r="M104" s="24">
        <v>5.54</v>
      </c>
      <c r="N104" s="24">
        <v>33.79</v>
      </c>
      <c r="O104" s="24">
        <f>M104*N104*2</f>
        <v>374.39319999999998</v>
      </c>
      <c r="P104" s="24">
        <f>O104-Q104</f>
        <v>374.39319999999998</v>
      </c>
      <c r="Q104" s="24"/>
      <c r="R104" s="24">
        <f>H104+M104</f>
        <v>11.79</v>
      </c>
      <c r="S104" s="24">
        <f t="shared" ref="S104" si="304">J104+O104</f>
        <v>777.76819999999998</v>
      </c>
      <c r="T104" s="24">
        <f t="shared" ref="T104" si="305">K104+P104</f>
        <v>777.76819999999998</v>
      </c>
      <c r="U104" s="24">
        <f t="shared" ref="U104" si="306">L104+Q104</f>
        <v>0</v>
      </c>
      <c r="V104" s="24">
        <v>6.25</v>
      </c>
      <c r="W104" s="24">
        <v>33.79</v>
      </c>
      <c r="X104" s="24">
        <f>V104*W104*2</f>
        <v>422.375</v>
      </c>
      <c r="Y104" s="24">
        <f>X104-Z104</f>
        <v>422.375</v>
      </c>
      <c r="Z104" s="24"/>
      <c r="AA104" s="24">
        <v>5.54</v>
      </c>
      <c r="AB104" s="24">
        <v>35.14</v>
      </c>
      <c r="AC104" s="24">
        <f>AA104*AB104*2</f>
        <v>389.35120000000001</v>
      </c>
      <c r="AD104" s="24">
        <f>AC104-AE104</f>
        <v>389.35120000000001</v>
      </c>
      <c r="AE104" s="24"/>
      <c r="AF104" s="24">
        <f>V104+AA104</f>
        <v>11.79</v>
      </c>
      <c r="AG104" s="24">
        <f t="shared" ref="AG104" si="307">X104+AC104</f>
        <v>811.72620000000006</v>
      </c>
      <c r="AH104" s="24">
        <f t="shared" ref="AH104" si="308">Y104+AD104</f>
        <v>811.72620000000006</v>
      </c>
      <c r="AI104" s="24">
        <f t="shared" ref="AI104" si="309">Z104+AE104</f>
        <v>0</v>
      </c>
    </row>
    <row r="105" spans="1:35" s="16" customFormat="1" ht="31.5" hidden="1" x14ac:dyDescent="0.25">
      <c r="A105" s="22" t="s">
        <v>87</v>
      </c>
      <c r="B105" s="10" t="s">
        <v>162</v>
      </c>
      <c r="C105" s="15"/>
      <c r="D105" s="8"/>
      <c r="E105" s="8">
        <f>E106+E107+E108+E109+E110</f>
        <v>2280.4299000000001</v>
      </c>
      <c r="F105" s="8">
        <f t="shared" ref="F105:G105" si="310">F106+F107+F108+F109+F110</f>
        <v>2280.4299000000001</v>
      </c>
      <c r="G105" s="8">
        <f t="shared" si="310"/>
        <v>0</v>
      </c>
      <c r="H105" s="8"/>
      <c r="I105" s="8"/>
      <c r="J105" s="8">
        <f t="shared" ref="J105" si="311">J106+J107+J108+J109+J110</f>
        <v>879.03749999999991</v>
      </c>
      <c r="K105" s="8">
        <f t="shared" ref="K105" si="312">K106+K107+K108+K109+K110</f>
        <v>879.03749999999991</v>
      </c>
      <c r="L105" s="8">
        <f t="shared" ref="L105" si="313">L106+L107+L108+L109+L110</f>
        <v>0</v>
      </c>
      <c r="M105" s="8"/>
      <c r="N105" s="8"/>
      <c r="O105" s="8">
        <f t="shared" ref="O105" si="314">O106+O107+O108+O109+O110</f>
        <v>1467.3796000000002</v>
      </c>
      <c r="P105" s="8">
        <f t="shared" ref="P105" si="315">P106+P107+P108+P109+P110</f>
        <v>1467.3796000000002</v>
      </c>
      <c r="Q105" s="8">
        <f t="shared" ref="Q105" si="316">Q106+Q107+Q108+Q109+Q110</f>
        <v>0</v>
      </c>
      <c r="R105" s="8"/>
      <c r="S105" s="8">
        <f t="shared" ref="S105" si="317">S106+S107+S108+S109+S110</f>
        <v>2346.4171000000001</v>
      </c>
      <c r="T105" s="8">
        <f t="shared" ref="T105" si="318">T106+T107+T108+T109+T110</f>
        <v>2346.4171000000001</v>
      </c>
      <c r="U105" s="8">
        <f t="shared" ref="U105" si="319">U106+U107+U108+U109+U110</f>
        <v>0</v>
      </c>
      <c r="V105" s="8"/>
      <c r="W105" s="8"/>
      <c r="X105" s="8">
        <f t="shared" ref="X105" si="320">X106+X107+X108+X109+X110</f>
        <v>920.42699999999991</v>
      </c>
      <c r="Y105" s="8">
        <f t="shared" ref="Y105" si="321">Y106+Y107+Y108+Y109+Y110</f>
        <v>920.42699999999991</v>
      </c>
      <c r="Z105" s="8">
        <f t="shared" ref="Z105" si="322">Z106+Z107+Z108+Z109+Z110</f>
        <v>0</v>
      </c>
      <c r="AA105" s="8"/>
      <c r="AB105" s="8"/>
      <c r="AC105" s="8">
        <f t="shared" ref="AC105" si="323">AC106+AC107+AC108+AC109+AC110</f>
        <v>1525.9985999999999</v>
      </c>
      <c r="AD105" s="8">
        <f t="shared" ref="AD105" si="324">AD106+AD107+AD108+AD109+AD110</f>
        <v>1525.9985999999999</v>
      </c>
      <c r="AE105" s="8">
        <f t="shared" ref="AE105" si="325">AE106+AE107+AE108+AE109+AE110</f>
        <v>0</v>
      </c>
      <c r="AF105" s="8"/>
      <c r="AG105" s="8">
        <f t="shared" ref="AG105" si="326">AG106+AG107+AG108+AG109+AG110</f>
        <v>2446.4255999999996</v>
      </c>
      <c r="AH105" s="8">
        <f t="shared" ref="AH105" si="327">AH106+AH107+AH108+AH109+AH110</f>
        <v>2446.4255999999996</v>
      </c>
      <c r="AI105" s="8">
        <f t="shared" ref="AI105" si="328">AI106+AI107+AI108+AI109+AI110</f>
        <v>0</v>
      </c>
    </row>
    <row r="106" spans="1:35" hidden="1" x14ac:dyDescent="0.25">
      <c r="A106" s="18"/>
      <c r="B106" s="3" t="s">
        <v>30</v>
      </c>
      <c r="C106" s="17">
        <v>10.29</v>
      </c>
      <c r="D106" s="24">
        <v>39.28</v>
      </c>
      <c r="E106" s="24">
        <f>C106*D106</f>
        <v>404.19119999999998</v>
      </c>
      <c r="F106" s="24">
        <f>E106-G106</f>
        <v>404.19119999999998</v>
      </c>
      <c r="G106" s="24"/>
      <c r="H106" s="24">
        <v>4.75</v>
      </c>
      <c r="I106" s="24">
        <v>39.28</v>
      </c>
      <c r="J106" s="24">
        <f>H106*I106</f>
        <v>186.58</v>
      </c>
      <c r="K106" s="24">
        <f>J106-L106</f>
        <v>186.58</v>
      </c>
      <c r="L106" s="24"/>
      <c r="M106" s="24">
        <v>5.54</v>
      </c>
      <c r="N106" s="24">
        <v>41.13</v>
      </c>
      <c r="O106" s="24">
        <f>M106*N106</f>
        <v>227.86020000000002</v>
      </c>
      <c r="P106" s="24">
        <f>O106-Q106</f>
        <v>227.86020000000002</v>
      </c>
      <c r="Q106" s="24"/>
      <c r="R106" s="24">
        <f>H106+M106</f>
        <v>10.29</v>
      </c>
      <c r="S106" s="24">
        <f t="shared" ref="S106:U110" si="329">J106+O106</f>
        <v>414.4402</v>
      </c>
      <c r="T106" s="24">
        <f t="shared" si="329"/>
        <v>414.4402</v>
      </c>
      <c r="U106" s="24">
        <f t="shared" si="329"/>
        <v>0</v>
      </c>
      <c r="V106" s="24">
        <v>4.75</v>
      </c>
      <c r="W106" s="24">
        <v>41.13</v>
      </c>
      <c r="X106" s="24">
        <f>V106*W106</f>
        <v>195.36750000000001</v>
      </c>
      <c r="Y106" s="24">
        <f>X106-Z106</f>
        <v>195.36750000000001</v>
      </c>
      <c r="Z106" s="24"/>
      <c r="AA106" s="24">
        <v>5.54</v>
      </c>
      <c r="AB106" s="24">
        <v>42.77</v>
      </c>
      <c r="AC106" s="24">
        <f>AA106*AB106</f>
        <v>236.94580000000002</v>
      </c>
      <c r="AD106" s="24">
        <f>AC106-AE106</f>
        <v>236.94580000000002</v>
      </c>
      <c r="AE106" s="24"/>
      <c r="AF106" s="24">
        <f>V106+AA106</f>
        <v>10.29</v>
      </c>
      <c r="AG106" s="24">
        <f t="shared" ref="AG106:AI108" si="330">X106+AC106</f>
        <v>432.31330000000003</v>
      </c>
      <c r="AH106" s="24">
        <f t="shared" si="330"/>
        <v>432.31330000000003</v>
      </c>
      <c r="AI106" s="24">
        <f t="shared" si="330"/>
        <v>0</v>
      </c>
    </row>
    <row r="107" spans="1:35" hidden="1" x14ac:dyDescent="0.25">
      <c r="A107" s="18"/>
      <c r="B107" s="3" t="s">
        <v>31</v>
      </c>
      <c r="C107" s="17">
        <v>1.6600000000000001</v>
      </c>
      <c r="D107" s="24">
        <v>184.52</v>
      </c>
      <c r="E107" s="24">
        <f>C107*D107</f>
        <v>306.30320000000006</v>
      </c>
      <c r="F107" s="24">
        <f>E107-G107</f>
        <v>306.30320000000006</v>
      </c>
      <c r="G107" s="24"/>
      <c r="H107" s="24">
        <v>0.68</v>
      </c>
      <c r="I107" s="24">
        <v>184.52</v>
      </c>
      <c r="J107" s="24">
        <f>H107*I107</f>
        <v>125.47360000000002</v>
      </c>
      <c r="K107" s="24">
        <f>J107-L107</f>
        <v>125.47360000000002</v>
      </c>
      <c r="L107" s="24"/>
      <c r="M107" s="24">
        <v>0.98</v>
      </c>
      <c r="N107" s="24">
        <v>193.19</v>
      </c>
      <c r="O107" s="24">
        <f>M107*N107</f>
        <v>189.3262</v>
      </c>
      <c r="P107" s="24">
        <f>O107-Q107</f>
        <v>189.3262</v>
      </c>
      <c r="Q107" s="24"/>
      <c r="R107" s="24">
        <f>H107+M107</f>
        <v>1.6600000000000001</v>
      </c>
      <c r="S107" s="24">
        <f t="shared" si="329"/>
        <v>314.7998</v>
      </c>
      <c r="T107" s="24">
        <f t="shared" si="329"/>
        <v>314.7998</v>
      </c>
      <c r="U107" s="24">
        <f t="shared" si="329"/>
        <v>0</v>
      </c>
      <c r="V107" s="24">
        <v>0.68</v>
      </c>
      <c r="W107" s="24">
        <v>193.19</v>
      </c>
      <c r="X107" s="24">
        <f>V107*W107</f>
        <v>131.36920000000001</v>
      </c>
      <c r="Y107" s="24">
        <f>X107-Z107</f>
        <v>131.36920000000001</v>
      </c>
      <c r="Z107" s="24"/>
      <c r="AA107" s="24">
        <v>0.98</v>
      </c>
      <c r="AB107" s="24">
        <v>200.92</v>
      </c>
      <c r="AC107" s="24">
        <f>AA107*AB107</f>
        <v>196.90159999999997</v>
      </c>
      <c r="AD107" s="24">
        <f>AC107-AE107</f>
        <v>196.90159999999997</v>
      </c>
      <c r="AE107" s="24"/>
      <c r="AF107" s="24">
        <f>V107+AA107</f>
        <v>1.6600000000000001</v>
      </c>
      <c r="AG107" s="24">
        <f t="shared" si="330"/>
        <v>328.27080000000001</v>
      </c>
      <c r="AH107" s="24">
        <f t="shared" si="330"/>
        <v>328.27080000000001</v>
      </c>
      <c r="AI107" s="24">
        <f t="shared" si="330"/>
        <v>0</v>
      </c>
    </row>
    <row r="108" spans="1:35" hidden="1" x14ac:dyDescent="0.25">
      <c r="A108" s="18"/>
      <c r="B108" s="3" t="s">
        <v>27</v>
      </c>
      <c r="C108" s="17">
        <v>13.9</v>
      </c>
      <c r="D108" s="24">
        <v>32.270000000000003</v>
      </c>
      <c r="E108" s="24">
        <f>C108*D108</f>
        <v>448.55300000000005</v>
      </c>
      <c r="F108" s="24">
        <f>E108-G108</f>
        <v>448.55300000000005</v>
      </c>
      <c r="G108" s="24"/>
      <c r="H108" s="24">
        <v>5.0199999999999996</v>
      </c>
      <c r="I108" s="24">
        <v>32.270000000000003</v>
      </c>
      <c r="J108" s="24">
        <f>H108*I108</f>
        <v>161.99539999999999</v>
      </c>
      <c r="K108" s="24">
        <f>J108-L108</f>
        <v>161.99539999999999</v>
      </c>
      <c r="L108" s="24"/>
      <c r="M108" s="24">
        <v>8.8800000000000008</v>
      </c>
      <c r="N108" s="24">
        <v>33.79</v>
      </c>
      <c r="O108" s="24">
        <f>M108*N108</f>
        <v>300.05520000000001</v>
      </c>
      <c r="P108" s="24">
        <f>O108-Q108</f>
        <v>300.05520000000001</v>
      </c>
      <c r="Q108" s="24"/>
      <c r="R108" s="24">
        <f>H108+M108</f>
        <v>13.9</v>
      </c>
      <c r="S108" s="24">
        <f t="shared" si="329"/>
        <v>462.05060000000003</v>
      </c>
      <c r="T108" s="24">
        <f t="shared" si="329"/>
        <v>462.05060000000003</v>
      </c>
      <c r="U108" s="24">
        <f t="shared" si="329"/>
        <v>0</v>
      </c>
      <c r="V108" s="24">
        <v>5.0199999999999996</v>
      </c>
      <c r="W108" s="24">
        <v>33.79</v>
      </c>
      <c r="X108" s="24">
        <f>V108*W108</f>
        <v>169.62579999999997</v>
      </c>
      <c r="Y108" s="24">
        <f>X108-Z108</f>
        <v>169.62579999999997</v>
      </c>
      <c r="Z108" s="24"/>
      <c r="AA108" s="24">
        <v>8.8800000000000008</v>
      </c>
      <c r="AB108" s="24">
        <v>35.14</v>
      </c>
      <c r="AC108" s="24">
        <f>AA108*AB108</f>
        <v>312.04320000000001</v>
      </c>
      <c r="AD108" s="24">
        <f>AC108-AE108</f>
        <v>312.04320000000001</v>
      </c>
      <c r="AE108" s="24"/>
      <c r="AF108" s="24">
        <f>V108+AA108</f>
        <v>13.9</v>
      </c>
      <c r="AG108" s="24">
        <f t="shared" si="330"/>
        <v>481.66899999999998</v>
      </c>
      <c r="AH108" s="24">
        <f t="shared" si="330"/>
        <v>481.66899999999998</v>
      </c>
      <c r="AI108" s="24">
        <f t="shared" si="330"/>
        <v>0</v>
      </c>
    </row>
    <row r="109" spans="1:35" ht="31.5" hidden="1" x14ac:dyDescent="0.25">
      <c r="A109" s="18"/>
      <c r="B109" s="3" t="s">
        <v>164</v>
      </c>
      <c r="C109" s="17">
        <v>13.9</v>
      </c>
      <c r="D109" s="24">
        <v>32.270000000000003</v>
      </c>
      <c r="E109" s="24">
        <f>C109*D109*0.5</f>
        <v>224.27650000000003</v>
      </c>
      <c r="F109" s="24">
        <f>E109-G109</f>
        <v>224.27650000000003</v>
      </c>
      <c r="G109" s="24"/>
      <c r="H109" s="24">
        <v>5.0199999999999996</v>
      </c>
      <c r="I109" s="24">
        <v>32.270000000000003</v>
      </c>
      <c r="J109" s="24">
        <f>H109*I109*0.5</f>
        <v>80.997699999999995</v>
      </c>
      <c r="K109" s="24">
        <f>J109-L109</f>
        <v>80.997699999999995</v>
      </c>
      <c r="L109" s="24"/>
      <c r="M109" s="24">
        <v>8.8800000000000008</v>
      </c>
      <c r="N109" s="24">
        <v>33.79</v>
      </c>
      <c r="O109" s="24">
        <f>M109*N109*0.5</f>
        <v>150.02760000000001</v>
      </c>
      <c r="P109" s="24">
        <f>O109-Q109</f>
        <v>150.02760000000001</v>
      </c>
      <c r="Q109" s="24"/>
      <c r="R109" s="24">
        <f>H109+M109</f>
        <v>13.9</v>
      </c>
      <c r="S109" s="24">
        <f t="shared" si="329"/>
        <v>231.02530000000002</v>
      </c>
      <c r="T109" s="24">
        <f t="shared" si="329"/>
        <v>231.02530000000002</v>
      </c>
      <c r="U109" s="24">
        <f t="shared" si="329"/>
        <v>0</v>
      </c>
      <c r="V109" s="24">
        <v>5.0199999999999996</v>
      </c>
      <c r="W109" s="24">
        <v>33.79</v>
      </c>
      <c r="X109" s="24">
        <f>V109*W109*0.5</f>
        <v>84.812899999999985</v>
      </c>
      <c r="Y109" s="24">
        <f>X109</f>
        <v>84.812899999999985</v>
      </c>
      <c r="Z109" s="24"/>
      <c r="AA109" s="24">
        <v>8.8800000000000008</v>
      </c>
      <c r="AB109" s="24">
        <v>35.14</v>
      </c>
      <c r="AC109" s="24">
        <f>AA109*AB109*0.5</f>
        <v>156.02160000000001</v>
      </c>
      <c r="AD109" s="24">
        <f>AC109</f>
        <v>156.02160000000001</v>
      </c>
      <c r="AE109" s="24"/>
      <c r="AF109" s="24">
        <f>V109+AA109</f>
        <v>13.9</v>
      </c>
      <c r="AG109" s="24">
        <f>X109+AC109</f>
        <v>240.83449999999999</v>
      </c>
      <c r="AH109" s="24">
        <f>Y109+AD109</f>
        <v>240.83449999999999</v>
      </c>
      <c r="AI109" s="24">
        <v>0</v>
      </c>
    </row>
    <row r="110" spans="1:35" ht="47.25" hidden="1" x14ac:dyDescent="0.25">
      <c r="A110" s="18"/>
      <c r="B110" s="3" t="s">
        <v>169</v>
      </c>
      <c r="C110" s="17">
        <v>13.9</v>
      </c>
      <c r="D110" s="24">
        <v>32.270000000000003</v>
      </c>
      <c r="E110" s="24">
        <f>C110*D110*2</f>
        <v>897.10600000000011</v>
      </c>
      <c r="F110" s="24">
        <f>E110-G110</f>
        <v>897.10600000000011</v>
      </c>
      <c r="G110" s="24"/>
      <c r="H110" s="24">
        <v>5.0199999999999996</v>
      </c>
      <c r="I110" s="24">
        <v>32.270000000000003</v>
      </c>
      <c r="J110" s="24">
        <f>H110*I110*2</f>
        <v>323.99079999999998</v>
      </c>
      <c r="K110" s="24">
        <f>J110-L110</f>
        <v>323.99079999999998</v>
      </c>
      <c r="L110" s="24"/>
      <c r="M110" s="24">
        <v>8.8800000000000008</v>
      </c>
      <c r="N110" s="24">
        <v>33.79</v>
      </c>
      <c r="O110" s="24">
        <f>M110*N110*2</f>
        <v>600.11040000000003</v>
      </c>
      <c r="P110" s="24">
        <f>O110-Q110</f>
        <v>600.11040000000003</v>
      </c>
      <c r="Q110" s="24"/>
      <c r="R110" s="24">
        <f>H110+M110</f>
        <v>13.9</v>
      </c>
      <c r="S110" s="24">
        <f t="shared" si="329"/>
        <v>924.10120000000006</v>
      </c>
      <c r="T110" s="24">
        <f t="shared" si="329"/>
        <v>924.10120000000006</v>
      </c>
      <c r="U110" s="24">
        <f t="shared" si="329"/>
        <v>0</v>
      </c>
      <c r="V110" s="24">
        <v>5.0199999999999996</v>
      </c>
      <c r="W110" s="24">
        <v>33.79</v>
      </c>
      <c r="X110" s="24">
        <f>V110*W110*2</f>
        <v>339.25159999999994</v>
      </c>
      <c r="Y110" s="24">
        <f>X110-Z110</f>
        <v>339.25159999999994</v>
      </c>
      <c r="Z110" s="24"/>
      <c r="AA110" s="24">
        <v>8.8800000000000008</v>
      </c>
      <c r="AB110" s="24">
        <v>35.14</v>
      </c>
      <c r="AC110" s="24">
        <f>AA110*AB110*2</f>
        <v>624.08640000000003</v>
      </c>
      <c r="AD110" s="24">
        <f>AC110-AE110</f>
        <v>624.08640000000003</v>
      </c>
      <c r="AE110" s="24"/>
      <c r="AF110" s="24">
        <f>V110+AA110</f>
        <v>13.9</v>
      </c>
      <c r="AG110" s="24">
        <f t="shared" ref="AG110" si="331">X110+AC110</f>
        <v>963.33799999999997</v>
      </c>
      <c r="AH110" s="24">
        <f t="shared" ref="AH110" si="332">Y110+AD110</f>
        <v>963.33799999999997</v>
      </c>
      <c r="AI110" s="24">
        <f t="shared" ref="AI110" si="333">Z110+AE110</f>
        <v>0</v>
      </c>
    </row>
    <row r="111" spans="1:35" s="16" customFormat="1" ht="31.5" hidden="1" x14ac:dyDescent="0.25">
      <c r="A111" s="22" t="s">
        <v>89</v>
      </c>
      <c r="B111" s="10" t="s">
        <v>32</v>
      </c>
      <c r="C111" s="15"/>
      <c r="D111" s="8"/>
      <c r="E111" s="8">
        <f>E112+E113+E114+E115</f>
        <v>966.62875000000008</v>
      </c>
      <c r="F111" s="8">
        <f t="shared" ref="F111:G111" si="334">F112+F113+F114+F115</f>
        <v>966.62875000000008</v>
      </c>
      <c r="G111" s="8">
        <f t="shared" si="334"/>
        <v>0</v>
      </c>
      <c r="H111" s="8"/>
      <c r="I111" s="8"/>
      <c r="J111" s="8">
        <f t="shared" ref="J111" si="335">J112+J113+J114+J115</f>
        <v>519.08725000000004</v>
      </c>
      <c r="K111" s="8">
        <f t="shared" ref="K111" si="336">K112+K113+K114+K115</f>
        <v>519.08725000000004</v>
      </c>
      <c r="L111" s="8">
        <f t="shared" ref="L111" si="337">L112+L113+L114+L115</f>
        <v>0</v>
      </c>
      <c r="M111" s="8"/>
      <c r="N111" s="8"/>
      <c r="O111" s="8">
        <f t="shared" ref="O111" si="338">O112+O113+O114+O115</f>
        <v>468.62129999999991</v>
      </c>
      <c r="P111" s="8">
        <f t="shared" ref="P111" si="339">P112+P113+P114+P115</f>
        <v>468.62129999999991</v>
      </c>
      <c r="Q111" s="8">
        <f t="shared" ref="Q111" si="340">Q112+Q113+Q114+Q115</f>
        <v>0</v>
      </c>
      <c r="R111" s="8"/>
      <c r="S111" s="8">
        <f t="shared" ref="S111" si="341">S112+S113+S114+S115</f>
        <v>987.70855000000006</v>
      </c>
      <c r="T111" s="8">
        <f t="shared" ref="T111" si="342">T112+T113+T114+T115</f>
        <v>987.70855000000006</v>
      </c>
      <c r="U111" s="8">
        <f t="shared" ref="U111" si="343">U112+U113+U114+U115</f>
        <v>0</v>
      </c>
      <c r="V111" s="8"/>
      <c r="W111" s="8"/>
      <c r="X111" s="8">
        <f t="shared" ref="X111" si="344">X112+X113+X114+X115</f>
        <v>543.53695000000005</v>
      </c>
      <c r="Y111" s="8">
        <f t="shared" ref="Y111" si="345">Y112+Y113+Y114+Y115</f>
        <v>543.53695000000005</v>
      </c>
      <c r="Z111" s="8">
        <f t="shared" ref="Z111" si="346">Z112+Z113+Z114+Z115</f>
        <v>0</v>
      </c>
      <c r="AA111" s="8"/>
      <c r="AB111" s="8"/>
      <c r="AC111" s="8">
        <f t="shared" ref="AC111" si="347">AC112+AC113+AC114+AC115</f>
        <v>487.33440000000002</v>
      </c>
      <c r="AD111" s="8">
        <f t="shared" ref="AD111" si="348">AD112+AD113+AD114+AD115</f>
        <v>487.33440000000002</v>
      </c>
      <c r="AE111" s="8">
        <f t="shared" ref="AE111" si="349">AE112+AE113+AE114+AE115</f>
        <v>0</v>
      </c>
      <c r="AF111" s="8"/>
      <c r="AG111" s="8">
        <f t="shared" ref="AG111" si="350">AG112+AG113+AG114+AG115</f>
        <v>1030.8713500000001</v>
      </c>
      <c r="AH111" s="8">
        <f t="shared" ref="AH111" si="351">AH112+AH113+AH114+AH115</f>
        <v>1030.8713500000001</v>
      </c>
      <c r="AI111" s="8">
        <f t="shared" ref="AI111" si="352">AI112+AI113+AI114+AI115</f>
        <v>0</v>
      </c>
    </row>
    <row r="112" spans="1:35" hidden="1" x14ac:dyDescent="0.25">
      <c r="A112" s="18"/>
      <c r="B112" s="3" t="s">
        <v>25</v>
      </c>
      <c r="C112" s="17">
        <v>6.35</v>
      </c>
      <c r="D112" s="24">
        <v>39.28</v>
      </c>
      <c r="E112" s="24">
        <f>C112*D112</f>
        <v>249.428</v>
      </c>
      <c r="F112" s="24">
        <f>E112-G112</f>
        <v>249.428</v>
      </c>
      <c r="G112" s="24"/>
      <c r="H112" s="24">
        <v>3.41</v>
      </c>
      <c r="I112" s="24">
        <v>39.28</v>
      </c>
      <c r="J112" s="24">
        <f>H112*I112</f>
        <v>133.94480000000001</v>
      </c>
      <c r="K112" s="24">
        <f>J112-L112</f>
        <v>133.94480000000001</v>
      </c>
      <c r="L112" s="24"/>
      <c r="M112" s="24">
        <v>2.94</v>
      </c>
      <c r="N112" s="24">
        <v>41.13</v>
      </c>
      <c r="O112" s="24">
        <f>M112*N112</f>
        <v>120.9222</v>
      </c>
      <c r="P112" s="24">
        <f>O112-Q112</f>
        <v>120.9222</v>
      </c>
      <c r="Q112" s="24"/>
      <c r="R112" s="24">
        <f>H112+M112</f>
        <v>6.35</v>
      </c>
      <c r="S112" s="24">
        <f t="shared" ref="S112:U115" si="353">J112+O112</f>
        <v>254.86700000000002</v>
      </c>
      <c r="T112" s="24">
        <f t="shared" si="353"/>
        <v>254.86700000000002</v>
      </c>
      <c r="U112" s="24">
        <f t="shared" si="353"/>
        <v>0</v>
      </c>
      <c r="V112" s="24">
        <v>3.41</v>
      </c>
      <c r="W112" s="24">
        <v>41.13</v>
      </c>
      <c r="X112" s="24">
        <f>V112*W112</f>
        <v>140.25330000000002</v>
      </c>
      <c r="Y112" s="24">
        <f>X112-Z112</f>
        <v>140.25330000000002</v>
      </c>
      <c r="Z112" s="24"/>
      <c r="AA112" s="24">
        <v>2.94</v>
      </c>
      <c r="AB112" s="24">
        <v>42.77</v>
      </c>
      <c r="AC112" s="24">
        <f>AA112*AB112</f>
        <v>125.74380000000001</v>
      </c>
      <c r="AD112" s="24">
        <f>AC112-AE112</f>
        <v>125.74380000000001</v>
      </c>
      <c r="AE112" s="24"/>
      <c r="AF112" s="24">
        <f>V112+AA112</f>
        <v>6.35</v>
      </c>
      <c r="AG112" s="24">
        <f t="shared" ref="AG112:AI115" si="354">X112+AC112</f>
        <v>265.99710000000005</v>
      </c>
      <c r="AH112" s="24">
        <f t="shared" si="354"/>
        <v>265.99710000000005</v>
      </c>
      <c r="AI112" s="24">
        <f t="shared" si="354"/>
        <v>0</v>
      </c>
    </row>
    <row r="113" spans="1:35" hidden="1" x14ac:dyDescent="0.25">
      <c r="A113" s="18"/>
      <c r="B113" s="3" t="s">
        <v>27</v>
      </c>
      <c r="C113" s="17">
        <v>6.35</v>
      </c>
      <c r="D113" s="24">
        <v>32.270000000000003</v>
      </c>
      <c r="E113" s="24">
        <f>C113*D113</f>
        <v>204.9145</v>
      </c>
      <c r="F113" s="24">
        <f>E113-G113</f>
        <v>204.9145</v>
      </c>
      <c r="G113" s="24"/>
      <c r="H113" s="24">
        <v>3.41</v>
      </c>
      <c r="I113" s="24">
        <v>32.270000000000003</v>
      </c>
      <c r="J113" s="24">
        <f>H113*I113</f>
        <v>110.04070000000002</v>
      </c>
      <c r="K113" s="24">
        <f>J113-L113</f>
        <v>110.04070000000002</v>
      </c>
      <c r="L113" s="24"/>
      <c r="M113" s="24">
        <v>2.94</v>
      </c>
      <c r="N113" s="24">
        <v>33.79</v>
      </c>
      <c r="O113" s="24">
        <f>M113*N113</f>
        <v>99.34259999999999</v>
      </c>
      <c r="P113" s="24">
        <f>O113-Q113</f>
        <v>99.34259999999999</v>
      </c>
      <c r="Q113" s="24"/>
      <c r="R113" s="24">
        <f>H113+M113</f>
        <v>6.35</v>
      </c>
      <c r="S113" s="24">
        <f t="shared" si="353"/>
        <v>209.38330000000002</v>
      </c>
      <c r="T113" s="24">
        <f t="shared" si="353"/>
        <v>209.38330000000002</v>
      </c>
      <c r="U113" s="24">
        <f t="shared" si="353"/>
        <v>0</v>
      </c>
      <c r="V113" s="24">
        <v>3.41</v>
      </c>
      <c r="W113" s="24">
        <v>33.79</v>
      </c>
      <c r="X113" s="24">
        <f>V113*W113</f>
        <v>115.2239</v>
      </c>
      <c r="Y113" s="24">
        <f>X113-Z113</f>
        <v>115.2239</v>
      </c>
      <c r="Z113" s="24"/>
      <c r="AA113" s="24">
        <v>2.94</v>
      </c>
      <c r="AB113" s="24">
        <v>35.14</v>
      </c>
      <c r="AC113" s="24">
        <f>AA113*AB113</f>
        <v>103.3116</v>
      </c>
      <c r="AD113" s="24">
        <f>AC113-AE113</f>
        <v>103.3116</v>
      </c>
      <c r="AE113" s="24"/>
      <c r="AF113" s="24">
        <f>V113+AA113</f>
        <v>6.35</v>
      </c>
      <c r="AG113" s="24">
        <f t="shared" si="354"/>
        <v>218.53550000000001</v>
      </c>
      <c r="AH113" s="24">
        <f t="shared" si="354"/>
        <v>218.53550000000001</v>
      </c>
      <c r="AI113" s="24">
        <f t="shared" si="354"/>
        <v>0</v>
      </c>
    </row>
    <row r="114" spans="1:35" ht="31.5" hidden="1" x14ac:dyDescent="0.25">
      <c r="A114" s="18"/>
      <c r="B114" s="3" t="s">
        <v>164</v>
      </c>
      <c r="C114" s="17">
        <v>6.35</v>
      </c>
      <c r="D114" s="24">
        <v>32.270000000000003</v>
      </c>
      <c r="E114" s="24">
        <f>C114*D114*0.5</f>
        <v>102.45725</v>
      </c>
      <c r="F114" s="24">
        <f>E114-G114</f>
        <v>102.45725</v>
      </c>
      <c r="G114" s="24"/>
      <c r="H114" s="24">
        <v>3.41</v>
      </c>
      <c r="I114" s="24">
        <v>32.270000000000003</v>
      </c>
      <c r="J114" s="24">
        <f>H114*I114*0.5</f>
        <v>55.020350000000008</v>
      </c>
      <c r="K114" s="24">
        <f>J114-L114</f>
        <v>55.020350000000008</v>
      </c>
      <c r="L114" s="24"/>
      <c r="M114" s="24">
        <v>2.94</v>
      </c>
      <c r="N114" s="24">
        <v>33.79</v>
      </c>
      <c r="O114" s="24">
        <f>M114*N114*0.5</f>
        <v>49.671299999999995</v>
      </c>
      <c r="P114" s="24">
        <f>O114-Q114</f>
        <v>49.671299999999995</v>
      </c>
      <c r="Q114" s="24"/>
      <c r="R114" s="24">
        <f>H114+M114</f>
        <v>6.35</v>
      </c>
      <c r="S114" s="24">
        <f t="shared" si="353"/>
        <v>104.69165000000001</v>
      </c>
      <c r="T114" s="24">
        <f t="shared" si="353"/>
        <v>104.69165000000001</v>
      </c>
      <c r="U114" s="24">
        <f t="shared" si="353"/>
        <v>0</v>
      </c>
      <c r="V114" s="24">
        <v>3.41</v>
      </c>
      <c r="W114" s="24">
        <v>33.79</v>
      </c>
      <c r="X114" s="24">
        <f>V114*W114*0.5</f>
        <v>57.61195</v>
      </c>
      <c r="Y114" s="24">
        <f>X114-Z114</f>
        <v>57.61195</v>
      </c>
      <c r="Z114" s="24"/>
      <c r="AA114" s="24">
        <v>2.94</v>
      </c>
      <c r="AB114" s="24">
        <v>35.14</v>
      </c>
      <c r="AC114" s="24">
        <f>AA114*AB114*0.5</f>
        <v>51.655799999999999</v>
      </c>
      <c r="AD114" s="24">
        <f>AC114-AE114</f>
        <v>51.655799999999999</v>
      </c>
      <c r="AE114" s="24"/>
      <c r="AF114" s="24">
        <f>V114+AA114</f>
        <v>6.35</v>
      </c>
      <c r="AG114" s="24">
        <f t="shared" si="354"/>
        <v>109.26775000000001</v>
      </c>
      <c r="AH114" s="24">
        <f t="shared" si="354"/>
        <v>109.26775000000001</v>
      </c>
      <c r="AI114" s="24">
        <f t="shared" si="354"/>
        <v>0</v>
      </c>
    </row>
    <row r="115" spans="1:35" ht="47.25" hidden="1" x14ac:dyDescent="0.25">
      <c r="A115" s="18"/>
      <c r="B115" s="3" t="s">
        <v>169</v>
      </c>
      <c r="C115" s="17">
        <v>6.35</v>
      </c>
      <c r="D115" s="24">
        <v>32.270000000000003</v>
      </c>
      <c r="E115" s="24">
        <f>C115*D115*2</f>
        <v>409.82900000000001</v>
      </c>
      <c r="F115" s="24">
        <f>E115-G115</f>
        <v>409.82900000000001</v>
      </c>
      <c r="G115" s="24"/>
      <c r="H115" s="24">
        <v>3.41</v>
      </c>
      <c r="I115" s="24">
        <v>32.270000000000003</v>
      </c>
      <c r="J115" s="24">
        <f>H115*I115*2</f>
        <v>220.08140000000003</v>
      </c>
      <c r="K115" s="24">
        <f>J115-L115</f>
        <v>220.08140000000003</v>
      </c>
      <c r="L115" s="24"/>
      <c r="M115" s="24">
        <v>2.94</v>
      </c>
      <c r="N115" s="24">
        <v>33.79</v>
      </c>
      <c r="O115" s="24">
        <f>M115*N115*2</f>
        <v>198.68519999999998</v>
      </c>
      <c r="P115" s="24">
        <f>O115-Q115</f>
        <v>198.68519999999998</v>
      </c>
      <c r="Q115" s="24"/>
      <c r="R115" s="24">
        <f>H115+M115</f>
        <v>6.35</v>
      </c>
      <c r="S115" s="24">
        <f t="shared" si="353"/>
        <v>418.76660000000004</v>
      </c>
      <c r="T115" s="24">
        <f t="shared" si="353"/>
        <v>418.76660000000004</v>
      </c>
      <c r="U115" s="24">
        <f t="shared" si="353"/>
        <v>0</v>
      </c>
      <c r="V115" s="24">
        <v>3.41</v>
      </c>
      <c r="W115" s="24">
        <v>33.79</v>
      </c>
      <c r="X115" s="24">
        <f>V115*W115*2</f>
        <v>230.4478</v>
      </c>
      <c r="Y115" s="24">
        <f>X115-Z115</f>
        <v>230.4478</v>
      </c>
      <c r="Z115" s="24"/>
      <c r="AA115" s="24">
        <v>2.94</v>
      </c>
      <c r="AB115" s="24">
        <v>35.14</v>
      </c>
      <c r="AC115" s="24">
        <f>AA115*AB115*2</f>
        <v>206.6232</v>
      </c>
      <c r="AD115" s="24">
        <f>AC115-AE115</f>
        <v>206.6232</v>
      </c>
      <c r="AE115" s="24"/>
      <c r="AF115" s="24">
        <f>V115+AA115</f>
        <v>6.35</v>
      </c>
      <c r="AG115" s="24">
        <f t="shared" si="354"/>
        <v>437.07100000000003</v>
      </c>
      <c r="AH115" s="24">
        <f t="shared" si="354"/>
        <v>437.07100000000003</v>
      </c>
      <c r="AI115" s="24">
        <f t="shared" si="354"/>
        <v>0</v>
      </c>
    </row>
    <row r="116" spans="1:35" s="16" customFormat="1" ht="31.5" hidden="1" x14ac:dyDescent="0.25">
      <c r="A116" s="22" t="s">
        <v>90</v>
      </c>
      <c r="B116" s="10" t="s">
        <v>33</v>
      </c>
      <c r="C116" s="15"/>
      <c r="D116" s="8"/>
      <c r="E116" s="8">
        <f>E117+E118+E119+E120</f>
        <v>711.91870000000006</v>
      </c>
      <c r="F116" s="8">
        <f t="shared" ref="F116:G116" si="355">F117+F118+F119+F120</f>
        <v>711.91870000000006</v>
      </c>
      <c r="G116" s="8">
        <f t="shared" si="355"/>
        <v>0</v>
      </c>
      <c r="H116" s="8"/>
      <c r="I116" s="8"/>
      <c r="J116" s="8">
        <f t="shared" ref="J116:L116" si="356">J117+J118+J119+J120</f>
        <v>463.05770000000007</v>
      </c>
      <c r="K116" s="8">
        <f t="shared" si="356"/>
        <v>463.05770000000007</v>
      </c>
      <c r="L116" s="8">
        <f t="shared" si="356"/>
        <v>0</v>
      </c>
      <c r="M116" s="8"/>
      <c r="N116" s="8"/>
      <c r="O116" s="8">
        <f t="shared" ref="O116:Q116" si="357">O117+O118+O119+O120</f>
        <v>260.58260000000001</v>
      </c>
      <c r="P116" s="8">
        <f t="shared" si="357"/>
        <v>260.58260000000001</v>
      </c>
      <c r="Q116" s="8">
        <f t="shared" si="357"/>
        <v>0</v>
      </c>
      <c r="R116" s="8"/>
      <c r="S116" s="8">
        <f t="shared" ref="S116:U116" si="358">S117+S118+S119+S120</f>
        <v>723.64030000000002</v>
      </c>
      <c r="T116" s="8">
        <f t="shared" si="358"/>
        <v>723.64030000000002</v>
      </c>
      <c r="U116" s="8">
        <f t="shared" si="358"/>
        <v>0</v>
      </c>
      <c r="V116" s="8"/>
      <c r="W116" s="8"/>
      <c r="X116" s="8">
        <f t="shared" ref="X116:Z116" si="359">X117+X118+X119+X120</f>
        <v>484.86829999999998</v>
      </c>
      <c r="Y116" s="8">
        <f t="shared" si="359"/>
        <v>484.86829999999998</v>
      </c>
      <c r="Z116" s="8">
        <f t="shared" si="359"/>
        <v>0</v>
      </c>
      <c r="AA116" s="8"/>
      <c r="AB116" s="8"/>
      <c r="AC116" s="8">
        <f t="shared" ref="AC116:AE116" si="360">AC117+AC118+AC119+AC120</f>
        <v>270.98680000000002</v>
      </c>
      <c r="AD116" s="8">
        <f t="shared" si="360"/>
        <v>270.98680000000002</v>
      </c>
      <c r="AE116" s="8">
        <f t="shared" si="360"/>
        <v>0</v>
      </c>
      <c r="AF116" s="8"/>
      <c r="AG116" s="8">
        <f t="shared" ref="AG116:AI116" si="361">AG117+AG118+AG119+AG120</f>
        <v>755.85509999999988</v>
      </c>
      <c r="AH116" s="8">
        <f t="shared" si="361"/>
        <v>755.85509999999988</v>
      </c>
      <c r="AI116" s="8">
        <f t="shared" si="361"/>
        <v>0</v>
      </c>
    </row>
    <row r="117" spans="1:35" hidden="1" x14ac:dyDescent="0.25">
      <c r="A117" s="18"/>
      <c r="B117" s="3" t="s">
        <v>25</v>
      </c>
      <c r="C117" s="17">
        <v>5.3000000000000007</v>
      </c>
      <c r="D117" s="24">
        <v>39.28</v>
      </c>
      <c r="E117" s="24">
        <f>C117*D117</f>
        <v>208.18400000000003</v>
      </c>
      <c r="F117" s="24">
        <f>E117-G117</f>
        <v>208.18400000000003</v>
      </c>
      <c r="G117" s="24"/>
      <c r="H117" s="24">
        <v>3.22</v>
      </c>
      <c r="I117" s="24">
        <v>39.28</v>
      </c>
      <c r="J117" s="24">
        <f>H117*I117</f>
        <v>126.48160000000001</v>
      </c>
      <c r="K117" s="24">
        <f>J117-L117</f>
        <v>126.48160000000001</v>
      </c>
      <c r="L117" s="24"/>
      <c r="M117" s="24">
        <v>2.08</v>
      </c>
      <c r="N117" s="24">
        <v>41.13</v>
      </c>
      <c r="O117" s="24">
        <f>M117*N117</f>
        <v>85.55040000000001</v>
      </c>
      <c r="P117" s="24">
        <f>O117-Q117</f>
        <v>85.55040000000001</v>
      </c>
      <c r="Q117" s="24"/>
      <c r="R117" s="24">
        <f>H117+M117</f>
        <v>5.3000000000000007</v>
      </c>
      <c r="S117" s="24">
        <f t="shared" ref="S117:U120" si="362">J117+O117</f>
        <v>212.03200000000004</v>
      </c>
      <c r="T117" s="24">
        <f t="shared" si="362"/>
        <v>212.03200000000004</v>
      </c>
      <c r="U117" s="24">
        <f t="shared" si="362"/>
        <v>0</v>
      </c>
      <c r="V117" s="24">
        <v>3.22</v>
      </c>
      <c r="W117" s="24">
        <v>41.13</v>
      </c>
      <c r="X117" s="24">
        <f>V117*W117</f>
        <v>132.43860000000001</v>
      </c>
      <c r="Y117" s="24">
        <f>X117-Z117</f>
        <v>132.43860000000001</v>
      </c>
      <c r="Z117" s="24"/>
      <c r="AA117" s="24">
        <v>2.08</v>
      </c>
      <c r="AB117" s="24">
        <v>42.77</v>
      </c>
      <c r="AC117" s="24">
        <f>AA117*AB117</f>
        <v>88.961600000000004</v>
      </c>
      <c r="AD117" s="24">
        <f>AC117-AE117</f>
        <v>88.961600000000004</v>
      </c>
      <c r="AE117" s="24"/>
      <c r="AF117" s="24">
        <f>V117+AA117</f>
        <v>5.3000000000000007</v>
      </c>
      <c r="AG117" s="24">
        <f t="shared" ref="AG117:AI120" si="363">X117+AC117</f>
        <v>221.40020000000001</v>
      </c>
      <c r="AH117" s="24">
        <f t="shared" si="363"/>
        <v>221.40020000000001</v>
      </c>
      <c r="AI117" s="24">
        <f t="shared" si="363"/>
        <v>0</v>
      </c>
    </row>
    <row r="118" spans="1:35" hidden="1" x14ac:dyDescent="0.25">
      <c r="A118" s="18"/>
      <c r="B118" s="3" t="s">
        <v>27</v>
      </c>
      <c r="C118" s="17">
        <v>4.46</v>
      </c>
      <c r="D118" s="24">
        <v>32.270000000000003</v>
      </c>
      <c r="E118" s="24">
        <f>C118*D118</f>
        <v>143.92420000000001</v>
      </c>
      <c r="F118" s="24">
        <f>E118-G118</f>
        <v>143.92420000000001</v>
      </c>
      <c r="G118" s="24"/>
      <c r="H118" s="24">
        <v>2.98</v>
      </c>
      <c r="I118" s="24">
        <v>32.270000000000003</v>
      </c>
      <c r="J118" s="24">
        <f>H118*I118</f>
        <v>96.164600000000007</v>
      </c>
      <c r="K118" s="24">
        <f>J118-L118</f>
        <v>96.164600000000007</v>
      </c>
      <c r="L118" s="24"/>
      <c r="M118" s="24">
        <v>1.48</v>
      </c>
      <c r="N118" s="24">
        <v>33.79</v>
      </c>
      <c r="O118" s="24">
        <f>M118*N118</f>
        <v>50.0092</v>
      </c>
      <c r="P118" s="24">
        <f>O118-Q118</f>
        <v>50.0092</v>
      </c>
      <c r="Q118" s="24"/>
      <c r="R118" s="24">
        <f>H118+M118</f>
        <v>4.46</v>
      </c>
      <c r="S118" s="24">
        <f t="shared" si="362"/>
        <v>146.1738</v>
      </c>
      <c r="T118" s="24">
        <f t="shared" si="362"/>
        <v>146.1738</v>
      </c>
      <c r="U118" s="24">
        <f t="shared" si="362"/>
        <v>0</v>
      </c>
      <c r="V118" s="24">
        <v>2.98</v>
      </c>
      <c r="W118" s="24">
        <v>33.79</v>
      </c>
      <c r="X118" s="24">
        <f>V118*W118</f>
        <v>100.6942</v>
      </c>
      <c r="Y118" s="24">
        <f>X118-Z118</f>
        <v>100.6942</v>
      </c>
      <c r="Z118" s="24"/>
      <c r="AA118" s="24">
        <v>1.48</v>
      </c>
      <c r="AB118" s="24">
        <v>35.14</v>
      </c>
      <c r="AC118" s="24">
        <f>AA118*AB118</f>
        <v>52.007199999999997</v>
      </c>
      <c r="AD118" s="24">
        <f>AC118-AE118</f>
        <v>52.007199999999997</v>
      </c>
      <c r="AE118" s="24"/>
      <c r="AF118" s="24">
        <f>V118+AA118</f>
        <v>4.46</v>
      </c>
      <c r="AG118" s="24">
        <f t="shared" si="363"/>
        <v>152.70139999999998</v>
      </c>
      <c r="AH118" s="24">
        <f t="shared" si="363"/>
        <v>152.70139999999998</v>
      </c>
      <c r="AI118" s="24">
        <f t="shared" si="363"/>
        <v>0</v>
      </c>
    </row>
    <row r="119" spans="1:35" ht="31.5" hidden="1" x14ac:dyDescent="0.25">
      <c r="A119" s="18"/>
      <c r="B119" s="3" t="s">
        <v>164</v>
      </c>
      <c r="C119" s="17">
        <v>4.46</v>
      </c>
      <c r="D119" s="24">
        <v>32.270000000000003</v>
      </c>
      <c r="E119" s="24">
        <f>C119*D119*0.5</f>
        <v>71.962100000000007</v>
      </c>
      <c r="F119" s="24">
        <f>E119-G119</f>
        <v>71.962100000000007</v>
      </c>
      <c r="G119" s="24"/>
      <c r="H119" s="24">
        <v>2.98</v>
      </c>
      <c r="I119" s="24">
        <v>32.270000000000003</v>
      </c>
      <c r="J119" s="24">
        <f>H119*I119*0.5</f>
        <v>48.082300000000004</v>
      </c>
      <c r="K119" s="24">
        <f>J119-L119</f>
        <v>48.082300000000004</v>
      </c>
      <c r="L119" s="24"/>
      <c r="M119" s="24">
        <v>1.48</v>
      </c>
      <c r="N119" s="24">
        <v>33.79</v>
      </c>
      <c r="O119" s="24">
        <f>M119*N119*0.5</f>
        <v>25.0046</v>
      </c>
      <c r="P119" s="24">
        <f>O119-Q119</f>
        <v>25.0046</v>
      </c>
      <c r="Q119" s="24"/>
      <c r="R119" s="24">
        <f>H119+M119</f>
        <v>4.46</v>
      </c>
      <c r="S119" s="24">
        <f t="shared" si="362"/>
        <v>73.0869</v>
      </c>
      <c r="T119" s="24">
        <f t="shared" si="362"/>
        <v>73.0869</v>
      </c>
      <c r="U119" s="24">
        <f t="shared" si="362"/>
        <v>0</v>
      </c>
      <c r="V119" s="24">
        <v>2.98</v>
      </c>
      <c r="W119" s="24">
        <v>33.79</v>
      </c>
      <c r="X119" s="24">
        <f>V119*W119*0.5</f>
        <v>50.347099999999998</v>
      </c>
      <c r="Y119" s="24">
        <f>X119-Z119</f>
        <v>50.347099999999998</v>
      </c>
      <c r="Z119" s="24"/>
      <c r="AA119" s="24">
        <v>1.48</v>
      </c>
      <c r="AB119" s="24">
        <v>35.14</v>
      </c>
      <c r="AC119" s="24">
        <f>AA119*AB119*0.5</f>
        <v>26.003599999999999</v>
      </c>
      <c r="AD119" s="24">
        <f>AC119-AE119</f>
        <v>26.003599999999999</v>
      </c>
      <c r="AE119" s="24"/>
      <c r="AF119" s="24">
        <f>V119+AA119</f>
        <v>4.46</v>
      </c>
      <c r="AG119" s="24">
        <f t="shared" si="363"/>
        <v>76.350699999999989</v>
      </c>
      <c r="AH119" s="24">
        <f t="shared" si="363"/>
        <v>76.350699999999989</v>
      </c>
      <c r="AI119" s="24">
        <f t="shared" si="363"/>
        <v>0</v>
      </c>
    </row>
    <row r="120" spans="1:35" ht="47.25" hidden="1" x14ac:dyDescent="0.25">
      <c r="A120" s="18"/>
      <c r="B120" s="3" t="s">
        <v>169</v>
      </c>
      <c r="C120" s="17">
        <v>4.46</v>
      </c>
      <c r="D120" s="24">
        <v>32.270000000000003</v>
      </c>
      <c r="E120" s="24">
        <f>C120*D120*2</f>
        <v>287.84840000000003</v>
      </c>
      <c r="F120" s="24">
        <f>E120-G120</f>
        <v>287.84840000000003</v>
      </c>
      <c r="G120" s="24"/>
      <c r="H120" s="24">
        <v>2.98</v>
      </c>
      <c r="I120" s="24">
        <v>32.270000000000003</v>
      </c>
      <c r="J120" s="24">
        <f>H120*I120*2</f>
        <v>192.32920000000001</v>
      </c>
      <c r="K120" s="24">
        <f>J120-L120</f>
        <v>192.32920000000001</v>
      </c>
      <c r="L120" s="24"/>
      <c r="M120" s="24">
        <v>1.48</v>
      </c>
      <c r="N120" s="24">
        <v>33.79</v>
      </c>
      <c r="O120" s="24">
        <f>M120*N120*2</f>
        <v>100.0184</v>
      </c>
      <c r="P120" s="24">
        <f>O120-Q120</f>
        <v>100.0184</v>
      </c>
      <c r="Q120" s="24"/>
      <c r="R120" s="24">
        <f>H120+M120</f>
        <v>4.46</v>
      </c>
      <c r="S120" s="24">
        <f t="shared" si="362"/>
        <v>292.3476</v>
      </c>
      <c r="T120" s="24">
        <f t="shared" si="362"/>
        <v>292.3476</v>
      </c>
      <c r="U120" s="24">
        <f t="shared" si="362"/>
        <v>0</v>
      </c>
      <c r="V120" s="24">
        <v>2.98</v>
      </c>
      <c r="W120" s="24">
        <v>33.79</v>
      </c>
      <c r="X120" s="24">
        <f>V120*W120*2</f>
        <v>201.38839999999999</v>
      </c>
      <c r="Y120" s="24">
        <f>X120-Z120</f>
        <v>201.38839999999999</v>
      </c>
      <c r="Z120" s="24"/>
      <c r="AA120" s="24">
        <v>1.48</v>
      </c>
      <c r="AB120" s="24">
        <v>35.14</v>
      </c>
      <c r="AC120" s="24">
        <f>AA120*AB120*2</f>
        <v>104.01439999999999</v>
      </c>
      <c r="AD120" s="24">
        <f>AC120-AE120</f>
        <v>104.01439999999999</v>
      </c>
      <c r="AE120" s="24"/>
      <c r="AF120" s="24">
        <f>V120+AA120</f>
        <v>4.46</v>
      </c>
      <c r="AG120" s="24">
        <f t="shared" si="363"/>
        <v>305.40279999999996</v>
      </c>
      <c r="AH120" s="24">
        <f t="shared" si="363"/>
        <v>305.40279999999996</v>
      </c>
      <c r="AI120" s="24">
        <f t="shared" si="363"/>
        <v>0</v>
      </c>
    </row>
    <row r="121" spans="1:35" s="16" customFormat="1" ht="31.5" hidden="1" x14ac:dyDescent="0.25">
      <c r="A121" s="22" t="s">
        <v>91</v>
      </c>
      <c r="B121" s="10" t="s">
        <v>34</v>
      </c>
      <c r="C121" s="15"/>
      <c r="D121" s="8"/>
      <c r="E121" s="8">
        <f>E122+E123+E124+E125</f>
        <v>952.92849999999999</v>
      </c>
      <c r="F121" s="8">
        <f t="shared" ref="F121:G121" si="364">F122+F123+F124+F125</f>
        <v>952.92849999999999</v>
      </c>
      <c r="G121" s="8">
        <f t="shared" si="364"/>
        <v>0</v>
      </c>
      <c r="H121" s="8"/>
      <c r="I121" s="8"/>
      <c r="J121" s="8">
        <f t="shared" ref="J121" si="365">J122+J123+J124+J125</f>
        <v>529.74300000000005</v>
      </c>
      <c r="K121" s="8">
        <f t="shared" ref="K121" si="366">K122+K123+K124+K125</f>
        <v>529.74300000000005</v>
      </c>
      <c r="L121" s="8">
        <f t="shared" ref="L121" si="367">L122+L123+L124+L125</f>
        <v>0</v>
      </c>
      <c r="M121" s="8"/>
      <c r="N121" s="8"/>
      <c r="O121" s="8">
        <f t="shared" ref="O121" si="368">O122+O123+O124+O125</f>
        <v>443.11809999999991</v>
      </c>
      <c r="P121" s="8">
        <f t="shared" ref="P121" si="369">P122+P123+P124+P125</f>
        <v>443.11809999999991</v>
      </c>
      <c r="Q121" s="8">
        <f t="shared" ref="Q121" si="370">Q122+Q123+Q124+Q125</f>
        <v>0</v>
      </c>
      <c r="R121" s="8"/>
      <c r="S121" s="8">
        <f t="shared" ref="S121" si="371">S122+S123+S124+S125</f>
        <v>972.86109999999996</v>
      </c>
      <c r="T121" s="8">
        <f t="shared" ref="T121" si="372">T122+T123+T124+T125</f>
        <v>972.86109999999996</v>
      </c>
      <c r="U121" s="8">
        <f t="shared" ref="U121" si="373">U122+U123+U124+U125</f>
        <v>0</v>
      </c>
      <c r="V121" s="8"/>
      <c r="W121" s="8"/>
      <c r="X121" s="8">
        <f t="shared" ref="X121" si="374">X122+X123+X124+X125</f>
        <v>554.69460000000004</v>
      </c>
      <c r="Y121" s="8">
        <f t="shared" ref="Y121" si="375">Y122+Y123+Y124+Y125</f>
        <v>554.69460000000004</v>
      </c>
      <c r="Z121" s="8">
        <f t="shared" ref="Z121" si="376">Z122+Z123+Z124+Z125</f>
        <v>0</v>
      </c>
      <c r="AA121" s="8"/>
      <c r="AB121" s="8"/>
      <c r="AC121" s="8">
        <f t="shared" ref="AC121" si="377">AC122+AC123+AC124+AC125</f>
        <v>460.81279999999998</v>
      </c>
      <c r="AD121" s="8">
        <f t="shared" ref="AD121" si="378">AD122+AD123+AD124+AD125</f>
        <v>460.81279999999998</v>
      </c>
      <c r="AE121" s="8">
        <f t="shared" ref="AE121" si="379">AE122+AE123+AE124+AE125</f>
        <v>0</v>
      </c>
      <c r="AF121" s="8"/>
      <c r="AG121" s="8">
        <f t="shared" ref="AG121" si="380">AG122+AG123+AG124+AG125</f>
        <v>1015.5074</v>
      </c>
      <c r="AH121" s="8">
        <f t="shared" ref="AH121" si="381">AH122+AH123+AH124+AH125</f>
        <v>1015.5074</v>
      </c>
      <c r="AI121" s="8">
        <f t="shared" ref="AI121" si="382">AI122+AI123+AI124+AI125</f>
        <v>0</v>
      </c>
    </row>
    <row r="122" spans="1:35" hidden="1" x14ac:dyDescent="0.25">
      <c r="A122" s="18"/>
      <c r="B122" s="3" t="s">
        <v>25</v>
      </c>
      <c r="C122" s="17">
        <v>6.26</v>
      </c>
      <c r="D122" s="24">
        <v>39.28</v>
      </c>
      <c r="E122" s="24">
        <f>C122*D122</f>
        <v>245.89279999999999</v>
      </c>
      <c r="F122" s="24">
        <f>E122-G122</f>
        <v>245.89279999999999</v>
      </c>
      <c r="G122" s="24"/>
      <c r="H122" s="24">
        <v>3.48</v>
      </c>
      <c r="I122" s="24">
        <v>39.28</v>
      </c>
      <c r="J122" s="24">
        <f>H122*I122</f>
        <v>136.6944</v>
      </c>
      <c r="K122" s="24">
        <f>J122-L122</f>
        <v>136.6944</v>
      </c>
      <c r="L122" s="24"/>
      <c r="M122" s="24">
        <v>2.78</v>
      </c>
      <c r="N122" s="24">
        <v>41.13</v>
      </c>
      <c r="O122" s="24">
        <f>M122*N122</f>
        <v>114.34139999999999</v>
      </c>
      <c r="P122" s="24">
        <f>O122-Q122</f>
        <v>114.34139999999999</v>
      </c>
      <c r="Q122" s="24"/>
      <c r="R122" s="24">
        <f>H122+M122</f>
        <v>6.26</v>
      </c>
      <c r="S122" s="24">
        <f t="shared" ref="S122:U125" si="383">J122+O122</f>
        <v>251.03579999999999</v>
      </c>
      <c r="T122" s="24">
        <f t="shared" si="383"/>
        <v>251.03579999999999</v>
      </c>
      <c r="U122" s="24">
        <f t="shared" si="383"/>
        <v>0</v>
      </c>
      <c r="V122" s="24">
        <v>3.48</v>
      </c>
      <c r="W122" s="24">
        <v>41.13</v>
      </c>
      <c r="X122" s="24">
        <f>V122*W122</f>
        <v>143.13240000000002</v>
      </c>
      <c r="Y122" s="24">
        <f>X122-Z122</f>
        <v>143.13240000000002</v>
      </c>
      <c r="Z122" s="24"/>
      <c r="AA122" s="24">
        <v>2.78</v>
      </c>
      <c r="AB122" s="24">
        <v>42.77</v>
      </c>
      <c r="AC122" s="24">
        <f>AA122*AB122</f>
        <v>118.9006</v>
      </c>
      <c r="AD122" s="24">
        <f>AC122-AE122</f>
        <v>118.9006</v>
      </c>
      <c r="AE122" s="24"/>
      <c r="AF122" s="24">
        <f>V122+AA122</f>
        <v>6.26</v>
      </c>
      <c r="AG122" s="24">
        <f t="shared" ref="AG122:AI125" si="384">X122+AC122</f>
        <v>262.03300000000002</v>
      </c>
      <c r="AH122" s="24">
        <f t="shared" si="384"/>
        <v>262.03300000000002</v>
      </c>
      <c r="AI122" s="24">
        <f t="shared" si="384"/>
        <v>0</v>
      </c>
    </row>
    <row r="123" spans="1:35" hidden="1" x14ac:dyDescent="0.25">
      <c r="A123" s="18"/>
      <c r="B123" s="3" t="s">
        <v>27</v>
      </c>
      <c r="C123" s="17">
        <v>6.26</v>
      </c>
      <c r="D123" s="24">
        <v>32.270000000000003</v>
      </c>
      <c r="E123" s="24">
        <f>C123*D123</f>
        <v>202.01020000000003</v>
      </c>
      <c r="F123" s="24">
        <f>E123-G123</f>
        <v>202.01020000000003</v>
      </c>
      <c r="G123" s="24"/>
      <c r="H123" s="24">
        <v>3.48</v>
      </c>
      <c r="I123" s="24">
        <v>32.270000000000003</v>
      </c>
      <c r="J123" s="24">
        <f>H123*I123</f>
        <v>112.29960000000001</v>
      </c>
      <c r="K123" s="24">
        <f>J123-L123</f>
        <v>112.29960000000001</v>
      </c>
      <c r="L123" s="24"/>
      <c r="M123" s="24">
        <v>2.78</v>
      </c>
      <c r="N123" s="24">
        <v>33.79</v>
      </c>
      <c r="O123" s="24">
        <f>M123*N123</f>
        <v>93.936199999999985</v>
      </c>
      <c r="P123" s="24">
        <f>O123-Q123</f>
        <v>93.936199999999985</v>
      </c>
      <c r="Q123" s="24"/>
      <c r="R123" s="24">
        <f>H123+M123</f>
        <v>6.26</v>
      </c>
      <c r="S123" s="24">
        <f t="shared" si="383"/>
        <v>206.23579999999998</v>
      </c>
      <c r="T123" s="24">
        <f t="shared" si="383"/>
        <v>206.23579999999998</v>
      </c>
      <c r="U123" s="24">
        <f t="shared" si="383"/>
        <v>0</v>
      </c>
      <c r="V123" s="24">
        <v>3.48</v>
      </c>
      <c r="W123" s="24">
        <v>33.79</v>
      </c>
      <c r="X123" s="24">
        <f>V123*W123</f>
        <v>117.58919999999999</v>
      </c>
      <c r="Y123" s="24">
        <f>X123-Z123</f>
        <v>117.58919999999999</v>
      </c>
      <c r="Z123" s="24"/>
      <c r="AA123" s="24">
        <v>2.78</v>
      </c>
      <c r="AB123" s="24">
        <v>35.14</v>
      </c>
      <c r="AC123" s="24">
        <f>AA123*AB123</f>
        <v>97.6892</v>
      </c>
      <c r="AD123" s="24">
        <f>AC123-AE123</f>
        <v>97.6892</v>
      </c>
      <c r="AE123" s="24"/>
      <c r="AF123" s="24">
        <f>V123+AA123</f>
        <v>6.26</v>
      </c>
      <c r="AG123" s="24">
        <f t="shared" si="384"/>
        <v>215.27839999999998</v>
      </c>
      <c r="AH123" s="24">
        <f t="shared" si="384"/>
        <v>215.27839999999998</v>
      </c>
      <c r="AI123" s="24">
        <f t="shared" si="384"/>
        <v>0</v>
      </c>
    </row>
    <row r="124" spans="1:35" ht="31.5" hidden="1" x14ac:dyDescent="0.25">
      <c r="A124" s="18"/>
      <c r="B124" s="3" t="s">
        <v>164</v>
      </c>
      <c r="C124" s="17">
        <v>6.26</v>
      </c>
      <c r="D124" s="24">
        <v>32.270000000000003</v>
      </c>
      <c r="E124" s="24">
        <f>C124*D124*0.5</f>
        <v>101.00510000000001</v>
      </c>
      <c r="F124" s="24">
        <f>E124-G124</f>
        <v>101.00510000000001</v>
      </c>
      <c r="G124" s="24"/>
      <c r="H124" s="24">
        <v>3.48</v>
      </c>
      <c r="I124" s="24">
        <v>32.270000000000003</v>
      </c>
      <c r="J124" s="24">
        <f>H124*I124*0.5</f>
        <v>56.149800000000006</v>
      </c>
      <c r="K124" s="24">
        <f>J124-L124</f>
        <v>56.149800000000006</v>
      </c>
      <c r="L124" s="24"/>
      <c r="M124" s="24">
        <v>2.78</v>
      </c>
      <c r="N124" s="24">
        <v>33.79</v>
      </c>
      <c r="O124" s="24">
        <f>M124*N124*0.5</f>
        <v>46.968099999999993</v>
      </c>
      <c r="P124" s="24">
        <f>O124-Q124</f>
        <v>46.968099999999993</v>
      </c>
      <c r="Q124" s="24"/>
      <c r="R124" s="24">
        <f>H124+M124</f>
        <v>6.26</v>
      </c>
      <c r="S124" s="24">
        <f t="shared" si="383"/>
        <v>103.11789999999999</v>
      </c>
      <c r="T124" s="24">
        <f t="shared" si="383"/>
        <v>103.11789999999999</v>
      </c>
      <c r="U124" s="24">
        <f t="shared" si="383"/>
        <v>0</v>
      </c>
      <c r="V124" s="24">
        <v>3.48</v>
      </c>
      <c r="W124" s="24">
        <v>33.79</v>
      </c>
      <c r="X124" s="24">
        <f>V124*W124*0.5</f>
        <v>58.794599999999996</v>
      </c>
      <c r="Y124" s="24">
        <f>X124-Z124</f>
        <v>58.794599999999996</v>
      </c>
      <c r="Z124" s="24"/>
      <c r="AA124" s="24">
        <v>2.78</v>
      </c>
      <c r="AB124" s="24">
        <v>35.14</v>
      </c>
      <c r="AC124" s="24">
        <f>AA124*AB124*0.5</f>
        <v>48.8446</v>
      </c>
      <c r="AD124" s="24">
        <f>AC124-AE124</f>
        <v>48.8446</v>
      </c>
      <c r="AE124" s="24"/>
      <c r="AF124" s="24">
        <f>V124+AA124</f>
        <v>6.26</v>
      </c>
      <c r="AG124" s="24">
        <f t="shared" si="384"/>
        <v>107.63919999999999</v>
      </c>
      <c r="AH124" s="24">
        <f t="shared" si="384"/>
        <v>107.63919999999999</v>
      </c>
      <c r="AI124" s="24">
        <f t="shared" si="384"/>
        <v>0</v>
      </c>
    </row>
    <row r="125" spans="1:35" ht="47.25" hidden="1" x14ac:dyDescent="0.25">
      <c r="A125" s="18"/>
      <c r="B125" s="3" t="s">
        <v>169</v>
      </c>
      <c r="C125" s="17">
        <v>6.26</v>
      </c>
      <c r="D125" s="24">
        <v>32.270000000000003</v>
      </c>
      <c r="E125" s="24">
        <f>C125*D125*2</f>
        <v>404.02040000000005</v>
      </c>
      <c r="F125" s="24">
        <f>E125-G125</f>
        <v>404.02040000000005</v>
      </c>
      <c r="G125" s="24"/>
      <c r="H125" s="24">
        <v>3.48</v>
      </c>
      <c r="I125" s="24">
        <v>32.270000000000003</v>
      </c>
      <c r="J125" s="24">
        <f>H125*I125*2</f>
        <v>224.59920000000002</v>
      </c>
      <c r="K125" s="24">
        <f>J125-L125</f>
        <v>224.59920000000002</v>
      </c>
      <c r="L125" s="24"/>
      <c r="M125" s="24">
        <v>2.78</v>
      </c>
      <c r="N125" s="24">
        <v>33.79</v>
      </c>
      <c r="O125" s="24">
        <f>M125*N125*2</f>
        <v>187.87239999999997</v>
      </c>
      <c r="P125" s="24">
        <f>O125-Q125</f>
        <v>187.87239999999997</v>
      </c>
      <c r="Q125" s="24"/>
      <c r="R125" s="24">
        <f>H125+M125</f>
        <v>6.26</v>
      </c>
      <c r="S125" s="24">
        <f t="shared" si="383"/>
        <v>412.47159999999997</v>
      </c>
      <c r="T125" s="24">
        <f t="shared" si="383"/>
        <v>412.47159999999997</v>
      </c>
      <c r="U125" s="24">
        <f t="shared" si="383"/>
        <v>0</v>
      </c>
      <c r="V125" s="24">
        <v>3.48</v>
      </c>
      <c r="W125" s="24">
        <v>33.79</v>
      </c>
      <c r="X125" s="24">
        <f>V125*W125*2</f>
        <v>235.17839999999998</v>
      </c>
      <c r="Y125" s="24">
        <f>X125-Z125</f>
        <v>235.17839999999998</v>
      </c>
      <c r="Z125" s="24"/>
      <c r="AA125" s="24">
        <v>2.78</v>
      </c>
      <c r="AB125" s="24">
        <v>35.14</v>
      </c>
      <c r="AC125" s="24">
        <f>AA125*AB125*2</f>
        <v>195.3784</v>
      </c>
      <c r="AD125" s="24">
        <f>AC125-AE125</f>
        <v>195.3784</v>
      </c>
      <c r="AE125" s="24"/>
      <c r="AF125" s="24">
        <f>V125+AA125</f>
        <v>6.26</v>
      </c>
      <c r="AG125" s="24">
        <f t="shared" si="384"/>
        <v>430.55679999999995</v>
      </c>
      <c r="AH125" s="24">
        <f t="shared" si="384"/>
        <v>430.55679999999995</v>
      </c>
      <c r="AI125" s="24">
        <f t="shared" si="384"/>
        <v>0</v>
      </c>
    </row>
    <row r="126" spans="1:35" s="16" customFormat="1" ht="31.5" hidden="1" x14ac:dyDescent="0.25">
      <c r="A126" s="22" t="s">
        <v>92</v>
      </c>
      <c r="B126" s="10" t="s">
        <v>35</v>
      </c>
      <c r="C126" s="15"/>
      <c r="D126" s="8"/>
      <c r="E126" s="8">
        <f>E127+E128+E129+E130</f>
        <v>1073.18625</v>
      </c>
      <c r="F126" s="8">
        <f t="shared" ref="F126:G126" si="385">F127+F128+F129+F130</f>
        <v>1073.18625</v>
      </c>
      <c r="G126" s="8">
        <f t="shared" si="385"/>
        <v>0</v>
      </c>
      <c r="H126" s="8"/>
      <c r="I126" s="8"/>
      <c r="J126" s="8">
        <f t="shared" ref="J126" si="386">J127+J128+J129+J130</f>
        <v>573.88825000000008</v>
      </c>
      <c r="K126" s="8">
        <f t="shared" ref="K126" si="387">K127+K128+K129+K130</f>
        <v>573.88825000000008</v>
      </c>
      <c r="L126" s="8">
        <f t="shared" ref="L126" si="388">L127+L128+L129+L130</f>
        <v>0</v>
      </c>
      <c r="M126" s="8"/>
      <c r="N126" s="8"/>
      <c r="O126" s="8">
        <f t="shared" ref="O126" si="389">O127+O128+O129+O130</f>
        <v>522.8155999999999</v>
      </c>
      <c r="P126" s="8">
        <f t="shared" ref="P126" si="390">P127+P128+P129+P130</f>
        <v>522.8155999999999</v>
      </c>
      <c r="Q126" s="8">
        <f t="shared" ref="Q126" si="391">Q127+Q128+Q129+Q130</f>
        <v>0</v>
      </c>
      <c r="R126" s="8"/>
      <c r="S126" s="8">
        <f t="shared" ref="S126" si="392">S127+S128+S129+S130</f>
        <v>1096.7038499999999</v>
      </c>
      <c r="T126" s="8">
        <f t="shared" ref="T126" si="393">T127+T128+T129+T130</f>
        <v>1096.7038499999999</v>
      </c>
      <c r="U126" s="8">
        <f t="shared" ref="U126" si="394">U127+U128+U129+U130</f>
        <v>0</v>
      </c>
      <c r="V126" s="8"/>
      <c r="W126" s="8"/>
      <c r="X126" s="8">
        <f t="shared" ref="X126" si="395">X127+X128+X129+X130</f>
        <v>600.91914999999995</v>
      </c>
      <c r="Y126" s="8">
        <f t="shared" ref="Y126" si="396">Y127+Y128+Y129+Y130</f>
        <v>600.91914999999995</v>
      </c>
      <c r="Z126" s="8">
        <f t="shared" ref="Z126" si="397">Z127+Z128+Z129+Z130</f>
        <v>0</v>
      </c>
      <c r="AA126" s="8"/>
      <c r="AB126" s="8"/>
      <c r="AC126" s="8">
        <f t="shared" ref="AC126" si="398">AC127+AC128+AC129+AC130</f>
        <v>543.69280000000003</v>
      </c>
      <c r="AD126" s="8">
        <f t="shared" ref="AD126" si="399">AD127+AD128+AD129+AD130</f>
        <v>543.69280000000003</v>
      </c>
      <c r="AE126" s="8">
        <f t="shared" ref="AE126" si="400">AE127+AE128+AE129+AE130</f>
        <v>0</v>
      </c>
      <c r="AF126" s="8"/>
      <c r="AG126" s="8">
        <f t="shared" ref="AG126" si="401">AG127+AG128+AG129+AG130</f>
        <v>1144.61195</v>
      </c>
      <c r="AH126" s="8">
        <f t="shared" ref="AH126" si="402">AH127+AH128+AH129+AH130</f>
        <v>1144.61195</v>
      </c>
      <c r="AI126" s="8">
        <f t="shared" ref="AI126" si="403">AI127+AI128+AI129+AI130</f>
        <v>0</v>
      </c>
    </row>
    <row r="127" spans="1:35" hidden="1" x14ac:dyDescent="0.25">
      <c r="A127" s="18"/>
      <c r="B127" s="3" t="s">
        <v>25</v>
      </c>
      <c r="C127" s="17">
        <v>7.05</v>
      </c>
      <c r="D127" s="24">
        <v>39.28</v>
      </c>
      <c r="E127" s="24">
        <f>C127*D127</f>
        <v>276.92399999999998</v>
      </c>
      <c r="F127" s="24">
        <f>E127-G127</f>
        <v>276.92399999999998</v>
      </c>
      <c r="G127" s="24"/>
      <c r="H127" s="24">
        <v>3.77</v>
      </c>
      <c r="I127" s="24">
        <v>39.28</v>
      </c>
      <c r="J127" s="24">
        <f>H127*I127</f>
        <v>148.0856</v>
      </c>
      <c r="K127" s="24">
        <f>J127-L127</f>
        <v>148.0856</v>
      </c>
      <c r="L127" s="24"/>
      <c r="M127" s="24">
        <v>3.28</v>
      </c>
      <c r="N127" s="24">
        <v>41.13</v>
      </c>
      <c r="O127" s="24">
        <f>M127*N127</f>
        <v>134.90639999999999</v>
      </c>
      <c r="P127" s="24">
        <f>O127-Q127</f>
        <v>134.90639999999999</v>
      </c>
      <c r="Q127" s="24"/>
      <c r="R127" s="24">
        <f>H127+M127</f>
        <v>7.05</v>
      </c>
      <c r="S127" s="24">
        <f t="shared" ref="S127:U130" si="404">J127+O127</f>
        <v>282.99199999999996</v>
      </c>
      <c r="T127" s="24">
        <f t="shared" si="404"/>
        <v>282.99199999999996</v>
      </c>
      <c r="U127" s="24">
        <f t="shared" si="404"/>
        <v>0</v>
      </c>
      <c r="V127" s="24">
        <v>3.77</v>
      </c>
      <c r="W127" s="24">
        <v>41.13</v>
      </c>
      <c r="X127" s="24">
        <f>V127*W127</f>
        <v>155.06010000000001</v>
      </c>
      <c r="Y127" s="24">
        <f>X127-Z127</f>
        <v>155.06010000000001</v>
      </c>
      <c r="Z127" s="24"/>
      <c r="AA127" s="24">
        <v>3.28</v>
      </c>
      <c r="AB127" s="24">
        <v>42.77</v>
      </c>
      <c r="AC127" s="24">
        <f>AA127*AB127</f>
        <v>140.28559999999999</v>
      </c>
      <c r="AD127" s="24">
        <f>AC127-AE127</f>
        <v>140.28559999999999</v>
      </c>
      <c r="AE127" s="24"/>
      <c r="AF127" s="24">
        <f>V127+AA127</f>
        <v>7.05</v>
      </c>
      <c r="AG127" s="24">
        <f t="shared" ref="AG127:AI130" si="405">X127+AC127</f>
        <v>295.34569999999997</v>
      </c>
      <c r="AH127" s="24">
        <f t="shared" si="405"/>
        <v>295.34569999999997</v>
      </c>
      <c r="AI127" s="24">
        <f t="shared" si="405"/>
        <v>0</v>
      </c>
    </row>
    <row r="128" spans="1:35" hidden="1" x14ac:dyDescent="0.25">
      <c r="A128" s="18"/>
      <c r="B128" s="3" t="s">
        <v>27</v>
      </c>
      <c r="C128" s="17">
        <v>7.05</v>
      </c>
      <c r="D128" s="24">
        <v>32.270000000000003</v>
      </c>
      <c r="E128" s="24">
        <f>C128*D128</f>
        <v>227.5035</v>
      </c>
      <c r="F128" s="24">
        <f>E128-G128</f>
        <v>227.5035</v>
      </c>
      <c r="G128" s="24"/>
      <c r="H128" s="24">
        <v>3.77</v>
      </c>
      <c r="I128" s="24">
        <v>32.270000000000003</v>
      </c>
      <c r="J128" s="24">
        <f>H128*I128</f>
        <v>121.65790000000001</v>
      </c>
      <c r="K128" s="24">
        <f>J128-L128</f>
        <v>121.65790000000001</v>
      </c>
      <c r="L128" s="24"/>
      <c r="M128" s="24">
        <v>3.28</v>
      </c>
      <c r="N128" s="24">
        <v>33.79</v>
      </c>
      <c r="O128" s="24">
        <f>M128*N128</f>
        <v>110.8312</v>
      </c>
      <c r="P128" s="24">
        <f>O128-Q128</f>
        <v>110.8312</v>
      </c>
      <c r="Q128" s="24"/>
      <c r="R128" s="24">
        <f>H128+M128</f>
        <v>7.05</v>
      </c>
      <c r="S128" s="24">
        <f t="shared" si="404"/>
        <v>232.48910000000001</v>
      </c>
      <c r="T128" s="24">
        <f t="shared" si="404"/>
        <v>232.48910000000001</v>
      </c>
      <c r="U128" s="24">
        <f t="shared" si="404"/>
        <v>0</v>
      </c>
      <c r="V128" s="24">
        <v>3.77</v>
      </c>
      <c r="W128" s="24">
        <v>33.79</v>
      </c>
      <c r="X128" s="24">
        <f>V128*W128</f>
        <v>127.3883</v>
      </c>
      <c r="Y128" s="24">
        <f>X128-Z128</f>
        <v>127.3883</v>
      </c>
      <c r="Z128" s="24"/>
      <c r="AA128" s="24">
        <v>3.28</v>
      </c>
      <c r="AB128" s="24">
        <v>35.14</v>
      </c>
      <c r="AC128" s="24">
        <f>AA128*AB128</f>
        <v>115.25919999999999</v>
      </c>
      <c r="AD128" s="24">
        <f>AC128-AE128</f>
        <v>115.25919999999999</v>
      </c>
      <c r="AE128" s="24"/>
      <c r="AF128" s="24">
        <f>V128+AA128</f>
        <v>7.05</v>
      </c>
      <c r="AG128" s="24">
        <f t="shared" si="405"/>
        <v>242.64749999999998</v>
      </c>
      <c r="AH128" s="24">
        <f t="shared" si="405"/>
        <v>242.64749999999998</v>
      </c>
      <c r="AI128" s="24">
        <f t="shared" si="405"/>
        <v>0</v>
      </c>
    </row>
    <row r="129" spans="1:35" ht="31.5" hidden="1" x14ac:dyDescent="0.25">
      <c r="A129" s="18"/>
      <c r="B129" s="3" t="s">
        <v>164</v>
      </c>
      <c r="C129" s="17">
        <v>7.05</v>
      </c>
      <c r="D129" s="24">
        <v>32.270000000000003</v>
      </c>
      <c r="E129" s="24">
        <f>C129*D129*0.5</f>
        <v>113.75175</v>
      </c>
      <c r="F129" s="24">
        <f>E129-G129</f>
        <v>113.75175</v>
      </c>
      <c r="G129" s="24"/>
      <c r="H129" s="24">
        <v>3.77</v>
      </c>
      <c r="I129" s="24">
        <v>32.270000000000003</v>
      </c>
      <c r="J129" s="24">
        <f>H129*I129*0.5</f>
        <v>60.828950000000006</v>
      </c>
      <c r="K129" s="24">
        <f>J129-L129</f>
        <v>60.828950000000006</v>
      </c>
      <c r="L129" s="24"/>
      <c r="M129" s="24">
        <v>3.28</v>
      </c>
      <c r="N129" s="24">
        <v>33.79</v>
      </c>
      <c r="O129" s="24">
        <f>M129*N129*0.5</f>
        <v>55.415599999999998</v>
      </c>
      <c r="P129" s="24">
        <f>O129-Q129</f>
        <v>55.415599999999998</v>
      </c>
      <c r="Q129" s="24"/>
      <c r="R129" s="24">
        <f>H129+M129</f>
        <v>7.05</v>
      </c>
      <c r="S129" s="24">
        <f t="shared" si="404"/>
        <v>116.24455</v>
      </c>
      <c r="T129" s="24">
        <f t="shared" si="404"/>
        <v>116.24455</v>
      </c>
      <c r="U129" s="24">
        <f t="shared" si="404"/>
        <v>0</v>
      </c>
      <c r="V129" s="24">
        <v>3.77</v>
      </c>
      <c r="W129" s="24">
        <v>33.79</v>
      </c>
      <c r="X129" s="24">
        <f>V129*W129*0.5</f>
        <v>63.69415</v>
      </c>
      <c r="Y129" s="24">
        <f>X129-Z129</f>
        <v>63.69415</v>
      </c>
      <c r="Z129" s="24"/>
      <c r="AA129" s="24">
        <v>3.28</v>
      </c>
      <c r="AB129" s="24">
        <v>35.14</v>
      </c>
      <c r="AC129" s="24">
        <f>AA129*AB129*0.5</f>
        <v>57.629599999999996</v>
      </c>
      <c r="AD129" s="24">
        <f>AC129-AE129</f>
        <v>57.629599999999996</v>
      </c>
      <c r="AE129" s="24"/>
      <c r="AF129" s="24">
        <f>V129+AA129</f>
        <v>7.05</v>
      </c>
      <c r="AG129" s="24">
        <f t="shared" si="405"/>
        <v>121.32374999999999</v>
      </c>
      <c r="AH129" s="24">
        <f t="shared" si="405"/>
        <v>121.32374999999999</v>
      </c>
      <c r="AI129" s="24">
        <f t="shared" si="405"/>
        <v>0</v>
      </c>
    </row>
    <row r="130" spans="1:35" ht="47.25" hidden="1" x14ac:dyDescent="0.25">
      <c r="A130" s="18"/>
      <c r="B130" s="3" t="s">
        <v>169</v>
      </c>
      <c r="C130" s="17">
        <v>7.05</v>
      </c>
      <c r="D130" s="24">
        <v>32.270000000000003</v>
      </c>
      <c r="E130" s="24">
        <f>C130*D130*2</f>
        <v>455.00700000000001</v>
      </c>
      <c r="F130" s="24">
        <f>E130-G130</f>
        <v>455.00700000000001</v>
      </c>
      <c r="G130" s="24"/>
      <c r="H130" s="24">
        <v>3.77</v>
      </c>
      <c r="I130" s="24">
        <v>32.270000000000003</v>
      </c>
      <c r="J130" s="24">
        <f>H130*I130*2</f>
        <v>243.31580000000002</v>
      </c>
      <c r="K130" s="24">
        <f>J130-L130</f>
        <v>243.31580000000002</v>
      </c>
      <c r="L130" s="24"/>
      <c r="M130" s="24">
        <v>3.28</v>
      </c>
      <c r="N130" s="24">
        <v>33.79</v>
      </c>
      <c r="O130" s="24">
        <f>M130*N130*2</f>
        <v>221.66239999999999</v>
      </c>
      <c r="P130" s="24">
        <f>O130-Q130</f>
        <v>221.66239999999999</v>
      </c>
      <c r="Q130" s="24"/>
      <c r="R130" s="24">
        <f>H130+M130</f>
        <v>7.05</v>
      </c>
      <c r="S130" s="24">
        <f t="shared" si="404"/>
        <v>464.97820000000002</v>
      </c>
      <c r="T130" s="24">
        <f t="shared" si="404"/>
        <v>464.97820000000002</v>
      </c>
      <c r="U130" s="24">
        <f t="shared" si="404"/>
        <v>0</v>
      </c>
      <c r="V130" s="24">
        <v>3.77</v>
      </c>
      <c r="W130" s="24">
        <v>33.79</v>
      </c>
      <c r="X130" s="24">
        <f>V130*W130*2</f>
        <v>254.7766</v>
      </c>
      <c r="Y130" s="24">
        <f>X130-Z130</f>
        <v>254.7766</v>
      </c>
      <c r="Z130" s="24"/>
      <c r="AA130" s="24">
        <v>3.28</v>
      </c>
      <c r="AB130" s="24">
        <v>35.14</v>
      </c>
      <c r="AC130" s="24">
        <f>AA130*AB130*2</f>
        <v>230.51839999999999</v>
      </c>
      <c r="AD130" s="24">
        <f>AC130-AE130</f>
        <v>230.51839999999999</v>
      </c>
      <c r="AE130" s="24"/>
      <c r="AF130" s="24">
        <f>V130+AA130</f>
        <v>7.05</v>
      </c>
      <c r="AG130" s="24">
        <f t="shared" si="405"/>
        <v>485.29499999999996</v>
      </c>
      <c r="AH130" s="24">
        <f t="shared" si="405"/>
        <v>485.29499999999996</v>
      </c>
      <c r="AI130" s="24">
        <f t="shared" si="405"/>
        <v>0</v>
      </c>
    </row>
    <row r="131" spans="1:35" s="16" customFormat="1" ht="31.5" hidden="1" x14ac:dyDescent="0.25">
      <c r="A131" s="22" t="s">
        <v>93</v>
      </c>
      <c r="B131" s="10" t="s">
        <v>36</v>
      </c>
      <c r="C131" s="15"/>
      <c r="D131" s="8"/>
      <c r="E131" s="8">
        <f>E132+E133+E134+E135</f>
        <v>1418.7370000000001</v>
      </c>
      <c r="F131" s="8">
        <f t="shared" ref="F131:G131" si="406">F132+F133+F134+F135</f>
        <v>1418.7370000000001</v>
      </c>
      <c r="G131" s="8">
        <f t="shared" si="406"/>
        <v>0</v>
      </c>
      <c r="H131" s="8"/>
      <c r="I131" s="8"/>
      <c r="J131" s="8">
        <f t="shared" ref="J131" si="407">J132+J133+J134+J135</f>
        <v>642.3895</v>
      </c>
      <c r="K131" s="8">
        <f t="shared" ref="K131" si="408">K132+K133+K134+K135</f>
        <v>642.3895</v>
      </c>
      <c r="L131" s="8">
        <f t="shared" ref="L131" si="409">L132+L133+L134+L135</f>
        <v>0</v>
      </c>
      <c r="M131" s="8"/>
      <c r="N131" s="8"/>
      <c r="O131" s="8">
        <f t="shared" ref="O131" si="410">O132+O133+O134+O135</f>
        <v>812.91449999999986</v>
      </c>
      <c r="P131" s="8">
        <f t="shared" ref="P131" si="411">P132+P133+P134+P135</f>
        <v>812.91449999999986</v>
      </c>
      <c r="Q131" s="8">
        <f t="shared" ref="Q131" si="412">Q132+Q133+Q134+Q135</f>
        <v>0</v>
      </c>
      <c r="R131" s="8"/>
      <c r="S131" s="8">
        <f t="shared" ref="S131" si="413">S132+S133+S134+S135</f>
        <v>1455.3039999999999</v>
      </c>
      <c r="T131" s="8">
        <f t="shared" ref="T131" si="414">T132+T133+T134+T135</f>
        <v>1455.3039999999999</v>
      </c>
      <c r="U131" s="8">
        <f t="shared" ref="U131" si="415">U132+U133+U134+U135</f>
        <v>0</v>
      </c>
      <c r="V131" s="8"/>
      <c r="W131" s="8"/>
      <c r="X131" s="8">
        <f t="shared" ref="X131" si="416">X132+X133+X134+X135</f>
        <v>672.64689999999996</v>
      </c>
      <c r="Y131" s="8">
        <f t="shared" ref="Y131" si="417">Y132+Y133+Y134+Y135</f>
        <v>672.64689999999996</v>
      </c>
      <c r="Z131" s="8">
        <f t="shared" ref="Z131" si="418">Z132+Z133+Z134+Z135</f>
        <v>0</v>
      </c>
      <c r="AA131" s="8"/>
      <c r="AB131" s="8"/>
      <c r="AC131" s="8">
        <f t="shared" ref="AC131" si="419">AC132+AC133+AC134+AC135</f>
        <v>845.37599999999998</v>
      </c>
      <c r="AD131" s="8">
        <f t="shared" ref="AD131" si="420">AD132+AD133+AD134+AD135</f>
        <v>845.37599999999998</v>
      </c>
      <c r="AE131" s="8">
        <f t="shared" ref="AE131" si="421">AE132+AE133+AE134+AE135</f>
        <v>0</v>
      </c>
      <c r="AF131" s="8"/>
      <c r="AG131" s="8">
        <f t="shared" ref="AG131" si="422">AG132+AG133+AG134+AG135</f>
        <v>1518.0228999999999</v>
      </c>
      <c r="AH131" s="8">
        <f t="shared" ref="AH131" si="423">AH132+AH133+AH134+AH135</f>
        <v>1518.0228999999999</v>
      </c>
      <c r="AI131" s="8">
        <f t="shared" ref="AI131" si="424">AI132+AI133+AI134+AI135</f>
        <v>0</v>
      </c>
    </row>
    <row r="132" spans="1:35" hidden="1" x14ac:dyDescent="0.25">
      <c r="A132" s="18"/>
      <c r="B132" s="3" t="s">
        <v>25</v>
      </c>
      <c r="C132" s="17">
        <v>9.32</v>
      </c>
      <c r="D132" s="24">
        <v>39.28</v>
      </c>
      <c r="E132" s="24">
        <f>C132*D132</f>
        <v>366.08960000000002</v>
      </c>
      <c r="F132" s="24">
        <f>E132-G132</f>
        <v>366.08960000000002</v>
      </c>
      <c r="G132" s="24"/>
      <c r="H132" s="24">
        <v>4.22</v>
      </c>
      <c r="I132" s="24">
        <v>39.28</v>
      </c>
      <c r="J132" s="24">
        <f>H132*I132</f>
        <v>165.76159999999999</v>
      </c>
      <c r="K132" s="24">
        <f>J132-L132</f>
        <v>165.76159999999999</v>
      </c>
      <c r="L132" s="24"/>
      <c r="M132" s="24">
        <v>5.0999999999999996</v>
      </c>
      <c r="N132" s="24">
        <v>41.13</v>
      </c>
      <c r="O132" s="24">
        <f>M132*N132</f>
        <v>209.76300000000001</v>
      </c>
      <c r="P132" s="24">
        <f>O132-Q132</f>
        <v>209.76300000000001</v>
      </c>
      <c r="Q132" s="24"/>
      <c r="R132" s="24">
        <f>H132+M132</f>
        <v>9.32</v>
      </c>
      <c r="S132" s="24">
        <f t="shared" ref="S132:U135" si="425">J132+O132</f>
        <v>375.52459999999996</v>
      </c>
      <c r="T132" s="24">
        <f t="shared" si="425"/>
        <v>375.52459999999996</v>
      </c>
      <c r="U132" s="24">
        <f t="shared" si="425"/>
        <v>0</v>
      </c>
      <c r="V132" s="24">
        <v>4.22</v>
      </c>
      <c r="W132" s="24">
        <v>41.13</v>
      </c>
      <c r="X132" s="24">
        <f>V132*W132</f>
        <v>173.5686</v>
      </c>
      <c r="Y132" s="24">
        <f>X132-Z132</f>
        <v>173.5686</v>
      </c>
      <c r="Z132" s="24"/>
      <c r="AA132" s="24">
        <v>5.0999999999999996</v>
      </c>
      <c r="AB132" s="24">
        <v>42.77</v>
      </c>
      <c r="AC132" s="24">
        <f>AA132*AB132</f>
        <v>218.12700000000001</v>
      </c>
      <c r="AD132" s="24">
        <f>AC132-AE132</f>
        <v>218.12700000000001</v>
      </c>
      <c r="AE132" s="24"/>
      <c r="AF132" s="24">
        <f>V132+AA132</f>
        <v>9.32</v>
      </c>
      <c r="AG132" s="24">
        <f t="shared" ref="AG132:AI135" si="426">X132+AC132</f>
        <v>391.69560000000001</v>
      </c>
      <c r="AH132" s="24">
        <f t="shared" si="426"/>
        <v>391.69560000000001</v>
      </c>
      <c r="AI132" s="24">
        <f t="shared" si="426"/>
        <v>0</v>
      </c>
    </row>
    <row r="133" spans="1:35" hidden="1" x14ac:dyDescent="0.25">
      <c r="A133" s="18"/>
      <c r="B133" s="3" t="s">
        <v>27</v>
      </c>
      <c r="C133" s="17">
        <v>9.32</v>
      </c>
      <c r="D133" s="24">
        <v>32.270000000000003</v>
      </c>
      <c r="E133" s="24">
        <f>C133*D133</f>
        <v>300.75640000000004</v>
      </c>
      <c r="F133" s="24">
        <f>E133-G133</f>
        <v>300.75640000000004</v>
      </c>
      <c r="G133" s="24"/>
      <c r="H133" s="24">
        <v>4.22</v>
      </c>
      <c r="I133" s="24">
        <v>32.270000000000003</v>
      </c>
      <c r="J133" s="24">
        <f>H133*I133</f>
        <v>136.17940000000002</v>
      </c>
      <c r="K133" s="24">
        <f>J133-L133</f>
        <v>136.17940000000002</v>
      </c>
      <c r="L133" s="24"/>
      <c r="M133" s="24">
        <v>5.0999999999999996</v>
      </c>
      <c r="N133" s="24">
        <v>33.79</v>
      </c>
      <c r="O133" s="24">
        <f>M133*N133</f>
        <v>172.32899999999998</v>
      </c>
      <c r="P133" s="24">
        <f>O133-Q133</f>
        <v>172.32899999999998</v>
      </c>
      <c r="Q133" s="24"/>
      <c r="R133" s="24">
        <f>H133+M133</f>
        <v>9.32</v>
      </c>
      <c r="S133" s="24">
        <f t="shared" si="425"/>
        <v>308.50839999999999</v>
      </c>
      <c r="T133" s="24">
        <f t="shared" si="425"/>
        <v>308.50839999999999</v>
      </c>
      <c r="U133" s="24">
        <f t="shared" si="425"/>
        <v>0</v>
      </c>
      <c r="V133" s="24">
        <v>4.22</v>
      </c>
      <c r="W133" s="24">
        <v>33.79</v>
      </c>
      <c r="X133" s="24">
        <f>V133*W133</f>
        <v>142.59379999999999</v>
      </c>
      <c r="Y133" s="24">
        <f>X133-Z133</f>
        <v>142.59379999999999</v>
      </c>
      <c r="Z133" s="24"/>
      <c r="AA133" s="24">
        <v>5.0999999999999996</v>
      </c>
      <c r="AB133" s="24">
        <v>35.14</v>
      </c>
      <c r="AC133" s="24">
        <f>AA133*AB133</f>
        <v>179.214</v>
      </c>
      <c r="AD133" s="24">
        <f>AC133-AE133</f>
        <v>179.214</v>
      </c>
      <c r="AE133" s="24"/>
      <c r="AF133" s="24">
        <f>V133+AA133</f>
        <v>9.32</v>
      </c>
      <c r="AG133" s="24">
        <f t="shared" si="426"/>
        <v>321.80779999999999</v>
      </c>
      <c r="AH133" s="24">
        <f t="shared" si="426"/>
        <v>321.80779999999999</v>
      </c>
      <c r="AI133" s="24">
        <f t="shared" si="426"/>
        <v>0</v>
      </c>
    </row>
    <row r="134" spans="1:35" ht="31.5" hidden="1" x14ac:dyDescent="0.25">
      <c r="A134" s="18"/>
      <c r="B134" s="3" t="s">
        <v>164</v>
      </c>
      <c r="C134" s="17">
        <v>9.32</v>
      </c>
      <c r="D134" s="24">
        <v>32.270000000000003</v>
      </c>
      <c r="E134" s="24">
        <f>C134*D134*0.5</f>
        <v>150.37820000000002</v>
      </c>
      <c r="F134" s="24">
        <f>E134-G134</f>
        <v>150.37820000000002</v>
      </c>
      <c r="G134" s="24"/>
      <c r="H134" s="24">
        <v>4.22</v>
      </c>
      <c r="I134" s="24">
        <v>32.270000000000003</v>
      </c>
      <c r="J134" s="24">
        <f>H134*I134*0.5</f>
        <v>68.089700000000008</v>
      </c>
      <c r="K134" s="24">
        <f>J134-L134</f>
        <v>68.089700000000008</v>
      </c>
      <c r="L134" s="24"/>
      <c r="M134" s="24">
        <v>5.0999999999999996</v>
      </c>
      <c r="N134" s="24">
        <v>33.79</v>
      </c>
      <c r="O134" s="24">
        <f>M134*N134*0.5</f>
        <v>86.16449999999999</v>
      </c>
      <c r="P134" s="24">
        <f>O134-Q134</f>
        <v>86.16449999999999</v>
      </c>
      <c r="Q134" s="24"/>
      <c r="R134" s="24">
        <f>H134+M134</f>
        <v>9.32</v>
      </c>
      <c r="S134" s="24">
        <f t="shared" si="425"/>
        <v>154.2542</v>
      </c>
      <c r="T134" s="24">
        <f t="shared" si="425"/>
        <v>154.2542</v>
      </c>
      <c r="U134" s="24">
        <f t="shared" si="425"/>
        <v>0</v>
      </c>
      <c r="V134" s="24">
        <v>4.22</v>
      </c>
      <c r="W134" s="24">
        <v>33.79</v>
      </c>
      <c r="X134" s="24">
        <f>V134*W134*0.5</f>
        <v>71.296899999999994</v>
      </c>
      <c r="Y134" s="24">
        <f>X134-Z134</f>
        <v>71.296899999999994</v>
      </c>
      <c r="Z134" s="24"/>
      <c r="AA134" s="24">
        <v>5.0999999999999996</v>
      </c>
      <c r="AB134" s="24">
        <v>35.14</v>
      </c>
      <c r="AC134" s="24">
        <f>AA134*AB134*0.5</f>
        <v>89.606999999999999</v>
      </c>
      <c r="AD134" s="24">
        <f>AC134-AE134</f>
        <v>89.606999999999999</v>
      </c>
      <c r="AE134" s="24"/>
      <c r="AF134" s="24">
        <f>V134+AA134</f>
        <v>9.32</v>
      </c>
      <c r="AG134" s="24">
        <f t="shared" si="426"/>
        <v>160.90389999999999</v>
      </c>
      <c r="AH134" s="24">
        <f t="shared" si="426"/>
        <v>160.90389999999999</v>
      </c>
      <c r="AI134" s="24">
        <f t="shared" si="426"/>
        <v>0</v>
      </c>
    </row>
    <row r="135" spans="1:35" ht="47.25" hidden="1" x14ac:dyDescent="0.25">
      <c r="A135" s="18"/>
      <c r="B135" s="3" t="s">
        <v>169</v>
      </c>
      <c r="C135" s="17">
        <v>9.32</v>
      </c>
      <c r="D135" s="24">
        <v>32.270000000000003</v>
      </c>
      <c r="E135" s="24">
        <f>C135*D135*2</f>
        <v>601.51280000000008</v>
      </c>
      <c r="F135" s="24">
        <f>E135-G135</f>
        <v>601.51280000000008</v>
      </c>
      <c r="G135" s="24"/>
      <c r="H135" s="24">
        <v>4.22</v>
      </c>
      <c r="I135" s="24">
        <v>32.270000000000003</v>
      </c>
      <c r="J135" s="24">
        <f>H135*I135*2</f>
        <v>272.35880000000003</v>
      </c>
      <c r="K135" s="24">
        <f>J135-L135</f>
        <v>272.35880000000003</v>
      </c>
      <c r="L135" s="24"/>
      <c r="M135" s="24">
        <v>5.0999999999999996</v>
      </c>
      <c r="N135" s="24">
        <v>33.79</v>
      </c>
      <c r="O135" s="24">
        <f>M135*N135*2</f>
        <v>344.65799999999996</v>
      </c>
      <c r="P135" s="24">
        <f>O135-Q135</f>
        <v>344.65799999999996</v>
      </c>
      <c r="Q135" s="24"/>
      <c r="R135" s="24">
        <f>H135+M135</f>
        <v>9.32</v>
      </c>
      <c r="S135" s="24">
        <f t="shared" si="425"/>
        <v>617.01679999999999</v>
      </c>
      <c r="T135" s="24">
        <f t="shared" si="425"/>
        <v>617.01679999999999</v>
      </c>
      <c r="U135" s="24">
        <f t="shared" si="425"/>
        <v>0</v>
      </c>
      <c r="V135" s="24">
        <v>4.22</v>
      </c>
      <c r="W135" s="24">
        <v>33.79</v>
      </c>
      <c r="X135" s="24">
        <f>V135*W135*2</f>
        <v>285.18759999999997</v>
      </c>
      <c r="Y135" s="24">
        <f>X135-Z135</f>
        <v>285.18759999999997</v>
      </c>
      <c r="Z135" s="24"/>
      <c r="AA135" s="24">
        <v>5.0999999999999996</v>
      </c>
      <c r="AB135" s="24">
        <v>35.14</v>
      </c>
      <c r="AC135" s="24">
        <f>AA135*AB135*2</f>
        <v>358.428</v>
      </c>
      <c r="AD135" s="24">
        <f>AC135-AE135</f>
        <v>358.428</v>
      </c>
      <c r="AE135" s="24"/>
      <c r="AF135" s="24">
        <f>V135+AA135</f>
        <v>9.32</v>
      </c>
      <c r="AG135" s="24">
        <f t="shared" si="426"/>
        <v>643.61559999999997</v>
      </c>
      <c r="AH135" s="24">
        <f t="shared" si="426"/>
        <v>643.61559999999997</v>
      </c>
      <c r="AI135" s="24">
        <f t="shared" si="426"/>
        <v>0</v>
      </c>
    </row>
    <row r="136" spans="1:35" s="16" customFormat="1" ht="31.5" hidden="1" x14ac:dyDescent="0.25">
      <c r="A136" s="22" t="s">
        <v>94</v>
      </c>
      <c r="B136" s="10" t="s">
        <v>37</v>
      </c>
      <c r="C136" s="15"/>
      <c r="D136" s="8"/>
      <c r="E136" s="8">
        <f>E137+E138+E139+E140</f>
        <v>474.94200000000001</v>
      </c>
      <c r="F136" s="8">
        <f t="shared" ref="F136:G136" si="427">F137+F138+F139+F140</f>
        <v>474.94200000000001</v>
      </c>
      <c r="G136" s="8">
        <f t="shared" si="427"/>
        <v>0</v>
      </c>
      <c r="H136" s="8"/>
      <c r="I136" s="8"/>
      <c r="J136" s="8">
        <f t="shared" ref="J136" si="428">J137+J138+J139+J140</f>
        <v>267.91600000000005</v>
      </c>
      <c r="K136" s="8">
        <f t="shared" ref="K136" si="429">K137+K138+K139+K140</f>
        <v>267.91600000000005</v>
      </c>
      <c r="L136" s="8">
        <f t="shared" ref="L136" si="430">L137+L138+L139+L140</f>
        <v>0</v>
      </c>
      <c r="M136" s="8"/>
      <c r="N136" s="8"/>
      <c r="O136" s="8">
        <f t="shared" ref="O136" si="431">O137+O138+O139+O140</f>
        <v>216.77719999999999</v>
      </c>
      <c r="P136" s="8">
        <f t="shared" ref="P136" si="432">P137+P138+P139+P140</f>
        <v>216.77719999999999</v>
      </c>
      <c r="Q136" s="8">
        <f t="shared" ref="Q136" si="433">Q137+Q138+Q139+Q140</f>
        <v>0</v>
      </c>
      <c r="R136" s="8"/>
      <c r="S136" s="8">
        <f t="shared" ref="S136" si="434">S137+S138+S139+S140</f>
        <v>484.69320000000005</v>
      </c>
      <c r="T136" s="8">
        <f t="shared" ref="T136" si="435">T137+T138+T139+T140</f>
        <v>484.69320000000005</v>
      </c>
      <c r="U136" s="8">
        <f t="shared" ref="U136" si="436">U137+U138+U139+U140</f>
        <v>0</v>
      </c>
      <c r="V136" s="8"/>
      <c r="W136" s="8"/>
      <c r="X136" s="8">
        <f t="shared" ref="X136" si="437">X137+X138+X139+X140</f>
        <v>280.53519999999997</v>
      </c>
      <c r="Y136" s="8">
        <f t="shared" ref="Y136" si="438">Y137+Y138+Y139+Y140</f>
        <v>280.53519999999997</v>
      </c>
      <c r="Z136" s="8">
        <f t="shared" ref="Z136" si="439">Z137+Z138+Z139+Z140</f>
        <v>0</v>
      </c>
      <c r="AA136" s="8"/>
      <c r="AB136" s="8"/>
      <c r="AC136" s="8">
        <f t="shared" ref="AC136" si="440">AC137+AC138+AC139+AC140</f>
        <v>225.43360000000001</v>
      </c>
      <c r="AD136" s="8">
        <f t="shared" ref="AD136" si="441">AD137+AD138+AD139+AD140</f>
        <v>225.43360000000001</v>
      </c>
      <c r="AE136" s="8">
        <f t="shared" ref="AE136" si="442">AE137+AE138+AE139+AE140</f>
        <v>0</v>
      </c>
      <c r="AF136" s="8"/>
      <c r="AG136" s="8">
        <f t="shared" ref="AG136" si="443">AG137+AG138+AG139+AG140</f>
        <v>505.96879999999999</v>
      </c>
      <c r="AH136" s="8">
        <f t="shared" ref="AH136" si="444">AH137+AH138+AH139+AH140</f>
        <v>505.96879999999999</v>
      </c>
      <c r="AI136" s="8">
        <f t="shared" ref="AI136" si="445">AI137+AI138+AI139+AI140</f>
        <v>0</v>
      </c>
    </row>
    <row r="137" spans="1:35" hidden="1" x14ac:dyDescent="0.25">
      <c r="A137" s="18"/>
      <c r="B137" s="3" t="s">
        <v>25</v>
      </c>
      <c r="C137" s="17">
        <v>3.12</v>
      </c>
      <c r="D137" s="24">
        <v>39.28</v>
      </c>
      <c r="E137" s="24">
        <f>C137*D137</f>
        <v>122.5536</v>
      </c>
      <c r="F137" s="24">
        <f>E137-G137</f>
        <v>122.5536</v>
      </c>
      <c r="G137" s="24"/>
      <c r="H137" s="24">
        <v>1.76</v>
      </c>
      <c r="I137" s="24">
        <v>39.28</v>
      </c>
      <c r="J137" s="24">
        <f>H137*I137</f>
        <v>69.132800000000003</v>
      </c>
      <c r="K137" s="24">
        <f>J137-L137</f>
        <v>69.132800000000003</v>
      </c>
      <c r="L137" s="24"/>
      <c r="M137" s="24">
        <v>1.36</v>
      </c>
      <c r="N137" s="24">
        <v>41.13</v>
      </c>
      <c r="O137" s="24">
        <f>M137*N137</f>
        <v>55.936800000000005</v>
      </c>
      <c r="P137" s="24">
        <f>O137-Q137</f>
        <v>55.936800000000005</v>
      </c>
      <c r="Q137" s="24"/>
      <c r="R137" s="24">
        <f>H137+M137</f>
        <v>3.12</v>
      </c>
      <c r="S137" s="24">
        <f t="shared" ref="S137:U140" si="446">J137+O137</f>
        <v>125.06960000000001</v>
      </c>
      <c r="T137" s="24">
        <f t="shared" si="446"/>
        <v>125.06960000000001</v>
      </c>
      <c r="U137" s="24">
        <f t="shared" si="446"/>
        <v>0</v>
      </c>
      <c r="V137" s="24">
        <v>1.76</v>
      </c>
      <c r="W137" s="24">
        <v>41.13</v>
      </c>
      <c r="X137" s="24">
        <f>V137*W137</f>
        <v>72.388800000000003</v>
      </c>
      <c r="Y137" s="24">
        <f>X137-Z137</f>
        <v>72.388800000000003</v>
      </c>
      <c r="Z137" s="24"/>
      <c r="AA137" s="24">
        <v>1.36</v>
      </c>
      <c r="AB137" s="24">
        <v>42.77</v>
      </c>
      <c r="AC137" s="24">
        <f>AA137*AB137</f>
        <v>58.167200000000008</v>
      </c>
      <c r="AD137" s="24">
        <f>AC137-AE137</f>
        <v>58.167200000000008</v>
      </c>
      <c r="AE137" s="24"/>
      <c r="AF137" s="24">
        <f>V137+AA137</f>
        <v>3.12</v>
      </c>
      <c r="AG137" s="24">
        <f t="shared" ref="AG137:AI140" si="447">X137+AC137</f>
        <v>130.55600000000001</v>
      </c>
      <c r="AH137" s="24">
        <f t="shared" si="447"/>
        <v>130.55600000000001</v>
      </c>
      <c r="AI137" s="24">
        <f t="shared" si="447"/>
        <v>0</v>
      </c>
    </row>
    <row r="138" spans="1:35" hidden="1" x14ac:dyDescent="0.25">
      <c r="A138" s="18"/>
      <c r="B138" s="3" t="s">
        <v>27</v>
      </c>
      <c r="C138" s="17">
        <v>3.12</v>
      </c>
      <c r="D138" s="24">
        <v>32.270000000000003</v>
      </c>
      <c r="E138" s="24">
        <f>C138*D138</f>
        <v>100.68240000000002</v>
      </c>
      <c r="F138" s="24">
        <f>E138-G138</f>
        <v>100.68240000000002</v>
      </c>
      <c r="G138" s="24"/>
      <c r="H138" s="24">
        <v>1.76</v>
      </c>
      <c r="I138" s="24">
        <v>32.270000000000003</v>
      </c>
      <c r="J138" s="24">
        <f>H138*I138</f>
        <v>56.795200000000008</v>
      </c>
      <c r="K138" s="24">
        <f>J138-L138</f>
        <v>56.795200000000008</v>
      </c>
      <c r="L138" s="24"/>
      <c r="M138" s="24">
        <v>1.36</v>
      </c>
      <c r="N138" s="24">
        <v>33.79</v>
      </c>
      <c r="O138" s="24">
        <f>M138*N138</f>
        <v>45.9544</v>
      </c>
      <c r="P138" s="24">
        <f>O138-Q138</f>
        <v>45.9544</v>
      </c>
      <c r="Q138" s="24"/>
      <c r="R138" s="24">
        <f>H138+M138</f>
        <v>3.12</v>
      </c>
      <c r="S138" s="24">
        <f t="shared" si="446"/>
        <v>102.74960000000002</v>
      </c>
      <c r="T138" s="24">
        <f t="shared" si="446"/>
        <v>102.74960000000002</v>
      </c>
      <c r="U138" s="24">
        <f t="shared" si="446"/>
        <v>0</v>
      </c>
      <c r="V138" s="24">
        <v>1.76</v>
      </c>
      <c r="W138" s="24">
        <v>33.79</v>
      </c>
      <c r="X138" s="24">
        <f>V138*W138</f>
        <v>59.470399999999998</v>
      </c>
      <c r="Y138" s="24">
        <f>X138-Z138</f>
        <v>59.470399999999998</v>
      </c>
      <c r="Z138" s="24"/>
      <c r="AA138" s="24">
        <v>1.36</v>
      </c>
      <c r="AB138" s="24">
        <v>35.14</v>
      </c>
      <c r="AC138" s="24">
        <f>AA138*AB138</f>
        <v>47.790400000000005</v>
      </c>
      <c r="AD138" s="24">
        <f>AC138-AE138</f>
        <v>47.790400000000005</v>
      </c>
      <c r="AE138" s="24"/>
      <c r="AF138" s="24">
        <f>V138+AA138</f>
        <v>3.12</v>
      </c>
      <c r="AG138" s="24">
        <f t="shared" si="447"/>
        <v>107.2608</v>
      </c>
      <c r="AH138" s="24">
        <f t="shared" si="447"/>
        <v>107.2608</v>
      </c>
      <c r="AI138" s="24">
        <f t="shared" si="447"/>
        <v>0</v>
      </c>
    </row>
    <row r="139" spans="1:35" ht="31.5" hidden="1" x14ac:dyDescent="0.25">
      <c r="A139" s="18"/>
      <c r="B139" s="3" t="s">
        <v>164</v>
      </c>
      <c r="C139" s="17">
        <v>3.12</v>
      </c>
      <c r="D139" s="24">
        <v>32.270000000000003</v>
      </c>
      <c r="E139" s="24">
        <f>C139*D139*0.5</f>
        <v>50.341200000000008</v>
      </c>
      <c r="F139" s="24">
        <f>E139-G139</f>
        <v>50.341200000000008</v>
      </c>
      <c r="G139" s="24"/>
      <c r="H139" s="24">
        <v>1.76</v>
      </c>
      <c r="I139" s="24">
        <v>32.270000000000003</v>
      </c>
      <c r="J139" s="24">
        <f>H139*I139*0.5</f>
        <v>28.397600000000004</v>
      </c>
      <c r="K139" s="24">
        <f>J139-L139</f>
        <v>28.397600000000004</v>
      </c>
      <c r="L139" s="24"/>
      <c r="M139" s="24">
        <v>1.36</v>
      </c>
      <c r="N139" s="24">
        <v>33.79</v>
      </c>
      <c r="O139" s="24">
        <f>M139*N139*0.5</f>
        <v>22.9772</v>
      </c>
      <c r="P139" s="24">
        <f>O139-Q139</f>
        <v>22.9772</v>
      </c>
      <c r="Q139" s="24"/>
      <c r="R139" s="24">
        <f>H139+M139</f>
        <v>3.12</v>
      </c>
      <c r="S139" s="24">
        <f t="shared" si="446"/>
        <v>51.374800000000008</v>
      </c>
      <c r="T139" s="24">
        <f t="shared" si="446"/>
        <v>51.374800000000008</v>
      </c>
      <c r="U139" s="24">
        <f t="shared" si="446"/>
        <v>0</v>
      </c>
      <c r="V139" s="24">
        <v>1.76</v>
      </c>
      <c r="W139" s="24">
        <v>33.79</v>
      </c>
      <c r="X139" s="24">
        <f>V139*W139*0.5</f>
        <v>29.735199999999999</v>
      </c>
      <c r="Y139" s="24">
        <f>X139-Z139</f>
        <v>29.735199999999999</v>
      </c>
      <c r="Z139" s="24"/>
      <c r="AA139" s="24">
        <v>1.36</v>
      </c>
      <c r="AB139" s="24">
        <v>35.14</v>
      </c>
      <c r="AC139" s="24">
        <f>AA139*AB139*0.5</f>
        <v>23.895200000000003</v>
      </c>
      <c r="AD139" s="24">
        <f>AC139-AE139</f>
        <v>23.895200000000003</v>
      </c>
      <c r="AE139" s="24"/>
      <c r="AF139" s="24">
        <f>V139+AA139</f>
        <v>3.12</v>
      </c>
      <c r="AG139" s="24">
        <f t="shared" si="447"/>
        <v>53.630400000000002</v>
      </c>
      <c r="AH139" s="24">
        <f t="shared" si="447"/>
        <v>53.630400000000002</v>
      </c>
      <c r="AI139" s="24">
        <f t="shared" si="447"/>
        <v>0</v>
      </c>
    </row>
    <row r="140" spans="1:35" ht="47.25" hidden="1" x14ac:dyDescent="0.25">
      <c r="A140" s="18"/>
      <c r="B140" s="3" t="s">
        <v>169</v>
      </c>
      <c r="C140" s="17">
        <v>3.12</v>
      </c>
      <c r="D140" s="24">
        <v>32.270000000000003</v>
      </c>
      <c r="E140" s="24">
        <f>C140*D140*2</f>
        <v>201.36480000000003</v>
      </c>
      <c r="F140" s="24">
        <f>E140-G140</f>
        <v>201.36480000000003</v>
      </c>
      <c r="G140" s="24"/>
      <c r="H140" s="24">
        <v>1.76</v>
      </c>
      <c r="I140" s="24">
        <v>32.270000000000003</v>
      </c>
      <c r="J140" s="24">
        <f>H140*I140*2</f>
        <v>113.59040000000002</v>
      </c>
      <c r="K140" s="24">
        <f>J140-L140</f>
        <v>113.59040000000002</v>
      </c>
      <c r="L140" s="24"/>
      <c r="M140" s="24">
        <v>1.36</v>
      </c>
      <c r="N140" s="24">
        <v>33.79</v>
      </c>
      <c r="O140" s="24">
        <f>M140*N140*2</f>
        <v>91.908799999999999</v>
      </c>
      <c r="P140" s="24">
        <f>O140-Q140</f>
        <v>91.908799999999999</v>
      </c>
      <c r="Q140" s="24"/>
      <c r="R140" s="24">
        <f>H140+M140</f>
        <v>3.12</v>
      </c>
      <c r="S140" s="24">
        <f t="shared" si="446"/>
        <v>205.49920000000003</v>
      </c>
      <c r="T140" s="24">
        <f t="shared" si="446"/>
        <v>205.49920000000003</v>
      </c>
      <c r="U140" s="24">
        <f t="shared" si="446"/>
        <v>0</v>
      </c>
      <c r="V140" s="24">
        <v>1.76</v>
      </c>
      <c r="W140" s="24">
        <v>33.79</v>
      </c>
      <c r="X140" s="24">
        <f>V140*W140*2</f>
        <v>118.9408</v>
      </c>
      <c r="Y140" s="24">
        <f>X140-Z140</f>
        <v>118.9408</v>
      </c>
      <c r="Z140" s="24"/>
      <c r="AA140" s="24">
        <v>1.36</v>
      </c>
      <c r="AB140" s="24">
        <v>35.14</v>
      </c>
      <c r="AC140" s="24">
        <f>AA140*AB140*2</f>
        <v>95.580800000000011</v>
      </c>
      <c r="AD140" s="24">
        <f>AC140-AE140</f>
        <v>95.580800000000011</v>
      </c>
      <c r="AE140" s="24"/>
      <c r="AF140" s="24">
        <f>V140+AA140</f>
        <v>3.12</v>
      </c>
      <c r="AG140" s="24">
        <f t="shared" si="447"/>
        <v>214.52160000000001</v>
      </c>
      <c r="AH140" s="24">
        <f t="shared" si="447"/>
        <v>214.52160000000001</v>
      </c>
      <c r="AI140" s="24">
        <f t="shared" si="447"/>
        <v>0</v>
      </c>
    </row>
    <row r="141" spans="1:35" s="16" customFormat="1" ht="31.5" hidden="1" x14ac:dyDescent="0.25">
      <c r="A141" s="22" t="s">
        <v>95</v>
      </c>
      <c r="B141" s="10" t="s">
        <v>38</v>
      </c>
      <c r="C141" s="15"/>
      <c r="D141" s="8"/>
      <c r="E141" s="8">
        <f>E142+E143+E144+E145</f>
        <v>1216.9129000000003</v>
      </c>
      <c r="F141" s="8">
        <f t="shared" ref="F141:G141" si="448">F142+F143+F144+F145</f>
        <v>1216.9129000000003</v>
      </c>
      <c r="G141" s="8">
        <f t="shared" si="448"/>
        <v>0</v>
      </c>
      <c r="H141" s="8"/>
      <c r="I141" s="8"/>
      <c r="J141" s="8">
        <f t="shared" ref="J141" si="449">J142+J143+J144+J145</f>
        <v>633.89355</v>
      </c>
      <c r="K141" s="8">
        <f t="shared" ref="K141" si="450">K142+K143+K144+K145</f>
        <v>633.89355</v>
      </c>
      <c r="L141" s="8">
        <f t="shared" ref="L141" si="451">L142+L143+L144+L145</f>
        <v>0</v>
      </c>
      <c r="M141" s="8"/>
      <c r="N141" s="8"/>
      <c r="O141" s="8">
        <f t="shared" ref="O141" si="452">O142+O143+O144+O145</f>
        <v>610.48024999999996</v>
      </c>
      <c r="P141" s="8">
        <f t="shared" ref="P141" si="453">P142+P143+P144+P145</f>
        <v>610.48024999999996</v>
      </c>
      <c r="Q141" s="8">
        <f t="shared" ref="Q141" si="454">Q142+Q143+Q144+Q145</f>
        <v>0</v>
      </c>
      <c r="R141" s="8"/>
      <c r="S141" s="8">
        <f t="shared" ref="S141" si="455">S142+S143+S144+S145</f>
        <v>1244.3738000000001</v>
      </c>
      <c r="T141" s="8">
        <f t="shared" ref="T141" si="456">T142+T143+T144+T145</f>
        <v>1244.3738000000001</v>
      </c>
      <c r="U141" s="8">
        <f t="shared" ref="U141" si="457">U142+U143+U144+U145</f>
        <v>0</v>
      </c>
      <c r="V141" s="8"/>
      <c r="W141" s="8"/>
      <c r="X141" s="8">
        <f t="shared" ref="X141" si="458">X142+X143+X144+X145</f>
        <v>663.75075000000004</v>
      </c>
      <c r="Y141" s="8">
        <f t="shared" ref="Y141" si="459">Y142+Y143+Y144+Y145</f>
        <v>663.75075000000004</v>
      </c>
      <c r="Z141" s="8">
        <f t="shared" ref="Z141" si="460">Z142+Z143+Z144+Z145</f>
        <v>0</v>
      </c>
      <c r="AA141" s="8"/>
      <c r="AB141" s="8"/>
      <c r="AC141" s="8">
        <f t="shared" ref="AC141" si="461">AC142+AC143+AC144+AC145</f>
        <v>634.85659999999996</v>
      </c>
      <c r="AD141" s="8">
        <f t="shared" ref="AD141" si="462">AD142+AD143+AD144+AD145</f>
        <v>634.85659999999996</v>
      </c>
      <c r="AE141" s="8">
        <f t="shared" ref="AE141" si="463">AE142+AE143+AE144+AE145</f>
        <v>0</v>
      </c>
      <c r="AF141" s="8"/>
      <c r="AG141" s="8">
        <f t="shared" ref="AG141" si="464">AG142+AG143+AG144+AG145</f>
        <v>1298.6073499999998</v>
      </c>
      <c r="AH141" s="8">
        <f t="shared" ref="AH141" si="465">AH142+AH143+AH144+AH145</f>
        <v>1298.6073499999998</v>
      </c>
      <c r="AI141" s="8">
        <f t="shared" ref="AI141" si="466">AI142+AI143+AI144+AI145</f>
        <v>0</v>
      </c>
    </row>
    <row r="142" spans="1:35" hidden="1" x14ac:dyDescent="0.25">
      <c r="A142" s="18"/>
      <c r="B142" s="3" t="s">
        <v>25</v>
      </c>
      <c r="C142" s="17">
        <v>8.61</v>
      </c>
      <c r="D142" s="24">
        <v>39.28</v>
      </c>
      <c r="E142" s="24">
        <f>C142*D142</f>
        <v>338.20080000000002</v>
      </c>
      <c r="F142" s="24">
        <f>E142-G142</f>
        <v>338.20080000000002</v>
      </c>
      <c r="G142" s="24"/>
      <c r="H142" s="24">
        <v>4.32</v>
      </c>
      <c r="I142" s="24">
        <v>39.28</v>
      </c>
      <c r="J142" s="24">
        <f>H142*I142</f>
        <v>169.68960000000001</v>
      </c>
      <c r="K142" s="24">
        <f>J142-L142</f>
        <v>169.68960000000001</v>
      </c>
      <c r="L142" s="24"/>
      <c r="M142" s="24">
        <v>4.29</v>
      </c>
      <c r="N142" s="24">
        <v>41.13</v>
      </c>
      <c r="O142" s="24">
        <f>M142*N142</f>
        <v>176.44770000000003</v>
      </c>
      <c r="P142" s="24">
        <f>O142-Q142</f>
        <v>176.44770000000003</v>
      </c>
      <c r="Q142" s="24"/>
      <c r="R142" s="24">
        <f>H142+M142</f>
        <v>8.61</v>
      </c>
      <c r="S142" s="24">
        <f>J142+O142</f>
        <v>346.13730000000004</v>
      </c>
      <c r="T142" s="24">
        <f t="shared" ref="S142:U145" si="467">K142+P142</f>
        <v>346.13730000000004</v>
      </c>
      <c r="U142" s="24">
        <f t="shared" si="467"/>
        <v>0</v>
      </c>
      <c r="V142" s="24">
        <v>4.32</v>
      </c>
      <c r="W142" s="24">
        <v>41.13</v>
      </c>
      <c r="X142" s="24">
        <f>V142*W142</f>
        <v>177.68160000000003</v>
      </c>
      <c r="Y142" s="24">
        <f>X142-Z142</f>
        <v>177.68160000000003</v>
      </c>
      <c r="Z142" s="24"/>
      <c r="AA142" s="24">
        <v>4.29</v>
      </c>
      <c r="AB142" s="24">
        <v>42.77</v>
      </c>
      <c r="AC142" s="24">
        <f>AA142*AB142</f>
        <v>183.48330000000001</v>
      </c>
      <c r="AD142" s="24">
        <f>AC142-AE142</f>
        <v>183.48330000000001</v>
      </c>
      <c r="AE142" s="24"/>
      <c r="AF142" s="24">
        <f>V142+AA142</f>
        <v>8.61</v>
      </c>
      <c r="AG142" s="24">
        <f t="shared" ref="AG142:AI145" si="468">X142+AC142</f>
        <v>361.16490000000005</v>
      </c>
      <c r="AH142" s="24">
        <f t="shared" si="468"/>
        <v>361.16490000000005</v>
      </c>
      <c r="AI142" s="24">
        <f t="shared" si="468"/>
        <v>0</v>
      </c>
    </row>
    <row r="143" spans="1:35" hidden="1" x14ac:dyDescent="0.25">
      <c r="A143" s="18"/>
      <c r="B143" s="3" t="s">
        <v>27</v>
      </c>
      <c r="C143" s="17">
        <v>7.78</v>
      </c>
      <c r="D143" s="24">
        <v>32.270000000000003</v>
      </c>
      <c r="E143" s="24">
        <f>C143*D143</f>
        <v>251.06060000000002</v>
      </c>
      <c r="F143" s="24">
        <f>E143-G143</f>
        <v>251.06060000000002</v>
      </c>
      <c r="G143" s="24"/>
      <c r="H143" s="24">
        <v>4.1100000000000003</v>
      </c>
      <c r="I143" s="24">
        <v>32.270000000000003</v>
      </c>
      <c r="J143" s="24">
        <f>H143*I143</f>
        <v>132.62970000000001</v>
      </c>
      <c r="K143" s="24">
        <f>J143-L143</f>
        <v>132.62970000000001</v>
      </c>
      <c r="L143" s="24"/>
      <c r="M143" s="24">
        <v>3.67</v>
      </c>
      <c r="N143" s="24">
        <v>33.79</v>
      </c>
      <c r="O143" s="24">
        <f>M143*N143</f>
        <v>124.0093</v>
      </c>
      <c r="P143" s="24">
        <f>O143-Q143</f>
        <v>124.0093</v>
      </c>
      <c r="Q143" s="24"/>
      <c r="R143" s="24">
        <f>H143+M143</f>
        <v>7.78</v>
      </c>
      <c r="S143" s="24">
        <f t="shared" si="467"/>
        <v>256.63900000000001</v>
      </c>
      <c r="T143" s="24">
        <f t="shared" si="467"/>
        <v>256.63900000000001</v>
      </c>
      <c r="U143" s="24">
        <f t="shared" si="467"/>
        <v>0</v>
      </c>
      <c r="V143" s="24">
        <v>4.1100000000000003</v>
      </c>
      <c r="W143" s="24">
        <v>33.79</v>
      </c>
      <c r="X143" s="24">
        <f>V143*W143</f>
        <v>138.87690000000001</v>
      </c>
      <c r="Y143" s="24">
        <f>X143-Z143</f>
        <v>138.87690000000001</v>
      </c>
      <c r="Z143" s="24"/>
      <c r="AA143" s="24">
        <v>3.67</v>
      </c>
      <c r="AB143" s="24">
        <v>35.14</v>
      </c>
      <c r="AC143" s="24">
        <f>AA143*AB143</f>
        <v>128.96379999999999</v>
      </c>
      <c r="AD143" s="24">
        <f>AC143-AE143</f>
        <v>128.96379999999999</v>
      </c>
      <c r="AE143" s="24"/>
      <c r="AF143" s="24">
        <f>V143+AA143</f>
        <v>7.78</v>
      </c>
      <c r="AG143" s="24">
        <f t="shared" si="468"/>
        <v>267.84069999999997</v>
      </c>
      <c r="AH143" s="24">
        <f t="shared" si="468"/>
        <v>267.84069999999997</v>
      </c>
      <c r="AI143" s="24">
        <f t="shared" si="468"/>
        <v>0</v>
      </c>
    </row>
    <row r="144" spans="1:35" ht="31.5" hidden="1" x14ac:dyDescent="0.25">
      <c r="A144" s="18"/>
      <c r="B144" s="3" t="s">
        <v>164</v>
      </c>
      <c r="C144" s="17">
        <v>7.78</v>
      </c>
      <c r="D144" s="24">
        <v>32.270000000000003</v>
      </c>
      <c r="E144" s="24">
        <f>C144*D144*0.5</f>
        <v>125.53030000000001</v>
      </c>
      <c r="F144" s="24">
        <f>E144-G144</f>
        <v>125.53030000000001</v>
      </c>
      <c r="G144" s="24"/>
      <c r="H144" s="24">
        <v>4.1100000000000003</v>
      </c>
      <c r="I144" s="24">
        <v>32.270000000000003</v>
      </c>
      <c r="J144" s="24">
        <f>H144*I144*0.5</f>
        <v>66.314850000000007</v>
      </c>
      <c r="K144" s="24">
        <f>J144-L144</f>
        <v>66.314850000000007</v>
      </c>
      <c r="L144" s="24"/>
      <c r="M144" s="24">
        <v>3.67</v>
      </c>
      <c r="N144" s="24">
        <v>33.79</v>
      </c>
      <c r="O144" s="24">
        <f>M144*N144*0.5</f>
        <v>62.004649999999998</v>
      </c>
      <c r="P144" s="24">
        <f>O144-Q144</f>
        <v>62.004649999999998</v>
      </c>
      <c r="Q144" s="24"/>
      <c r="R144" s="24">
        <f>H144+M144</f>
        <v>7.78</v>
      </c>
      <c r="S144" s="24">
        <f t="shared" si="467"/>
        <v>128.31950000000001</v>
      </c>
      <c r="T144" s="24">
        <f t="shared" si="467"/>
        <v>128.31950000000001</v>
      </c>
      <c r="U144" s="24">
        <f t="shared" si="467"/>
        <v>0</v>
      </c>
      <c r="V144" s="24">
        <v>4.1100000000000003</v>
      </c>
      <c r="W144" s="24">
        <v>33.79</v>
      </c>
      <c r="X144" s="24">
        <f>V144*W144*0.5</f>
        <v>69.438450000000003</v>
      </c>
      <c r="Y144" s="24">
        <f>X144-Z144</f>
        <v>69.438450000000003</v>
      </c>
      <c r="Z144" s="24"/>
      <c r="AA144" s="24">
        <v>3.67</v>
      </c>
      <c r="AB144" s="24">
        <v>35.14</v>
      </c>
      <c r="AC144" s="24">
        <f>AA144*AB144*0.5</f>
        <v>64.481899999999996</v>
      </c>
      <c r="AD144" s="24">
        <f>AC144-AE144</f>
        <v>64.481899999999996</v>
      </c>
      <c r="AE144" s="24"/>
      <c r="AF144" s="24">
        <f>V144+AA144</f>
        <v>7.78</v>
      </c>
      <c r="AG144" s="24">
        <f t="shared" si="468"/>
        <v>133.92034999999998</v>
      </c>
      <c r="AH144" s="24">
        <f t="shared" si="468"/>
        <v>133.92034999999998</v>
      </c>
      <c r="AI144" s="24">
        <f t="shared" si="468"/>
        <v>0</v>
      </c>
    </row>
    <row r="145" spans="1:35" ht="47.25" hidden="1" x14ac:dyDescent="0.25">
      <c r="A145" s="18"/>
      <c r="B145" s="3" t="s">
        <v>169</v>
      </c>
      <c r="C145" s="17">
        <v>7.78</v>
      </c>
      <c r="D145" s="24">
        <v>32.270000000000003</v>
      </c>
      <c r="E145" s="24">
        <f>C145*D145*2</f>
        <v>502.12120000000004</v>
      </c>
      <c r="F145" s="24">
        <f>E145-G145</f>
        <v>502.12120000000004</v>
      </c>
      <c r="G145" s="24"/>
      <c r="H145" s="24">
        <v>4.1100000000000003</v>
      </c>
      <c r="I145" s="24">
        <v>32.270000000000003</v>
      </c>
      <c r="J145" s="24">
        <f>H145*I145*2</f>
        <v>265.25940000000003</v>
      </c>
      <c r="K145" s="24">
        <f>J145-L145</f>
        <v>265.25940000000003</v>
      </c>
      <c r="L145" s="24"/>
      <c r="M145" s="24">
        <v>3.67</v>
      </c>
      <c r="N145" s="24">
        <v>33.79</v>
      </c>
      <c r="O145" s="24">
        <f>M145*N145*2</f>
        <v>248.01859999999999</v>
      </c>
      <c r="P145" s="24">
        <f>O145-Q145</f>
        <v>248.01859999999999</v>
      </c>
      <c r="Q145" s="24"/>
      <c r="R145" s="24">
        <f>H145+M145</f>
        <v>7.78</v>
      </c>
      <c r="S145" s="24">
        <f t="shared" si="467"/>
        <v>513.27800000000002</v>
      </c>
      <c r="T145" s="24">
        <f t="shared" si="467"/>
        <v>513.27800000000002</v>
      </c>
      <c r="U145" s="24">
        <f t="shared" si="467"/>
        <v>0</v>
      </c>
      <c r="V145" s="24">
        <v>4.1100000000000003</v>
      </c>
      <c r="W145" s="24">
        <v>33.79</v>
      </c>
      <c r="X145" s="24">
        <f>V145*W145*2</f>
        <v>277.75380000000001</v>
      </c>
      <c r="Y145" s="24">
        <f>X145-Z145</f>
        <v>277.75380000000001</v>
      </c>
      <c r="Z145" s="24"/>
      <c r="AA145" s="24">
        <v>3.67</v>
      </c>
      <c r="AB145" s="24">
        <v>35.14</v>
      </c>
      <c r="AC145" s="24">
        <f>AA145*AB145*2</f>
        <v>257.92759999999998</v>
      </c>
      <c r="AD145" s="24">
        <f>AC145-AE145</f>
        <v>257.92759999999998</v>
      </c>
      <c r="AE145" s="24"/>
      <c r="AF145" s="24">
        <f>V145+AA145</f>
        <v>7.78</v>
      </c>
      <c r="AG145" s="24">
        <f t="shared" si="468"/>
        <v>535.68139999999994</v>
      </c>
      <c r="AH145" s="24">
        <f t="shared" si="468"/>
        <v>535.68139999999994</v>
      </c>
      <c r="AI145" s="24">
        <f t="shared" si="468"/>
        <v>0</v>
      </c>
    </row>
    <row r="146" spans="1:35" s="16" customFormat="1" ht="31.5" hidden="1" x14ac:dyDescent="0.25">
      <c r="A146" s="22" t="s">
        <v>96</v>
      </c>
      <c r="B146" s="10" t="s">
        <v>39</v>
      </c>
      <c r="C146" s="15"/>
      <c r="D146" s="8"/>
      <c r="E146" s="8">
        <f>E147+E148+E149+E150</f>
        <v>811.35925000000009</v>
      </c>
      <c r="F146" s="8">
        <f t="shared" ref="F146:G146" si="469">F147+F148+F149+F150</f>
        <v>811.35925000000009</v>
      </c>
      <c r="G146" s="8">
        <f t="shared" si="469"/>
        <v>0</v>
      </c>
      <c r="H146" s="8"/>
      <c r="I146" s="8"/>
      <c r="J146" s="8">
        <f t="shared" ref="J146" si="470">J147+J148+J149+J150</f>
        <v>379.04025000000007</v>
      </c>
      <c r="K146" s="8">
        <f t="shared" ref="K146" si="471">K147+K148+K149+K150</f>
        <v>379.04025000000007</v>
      </c>
      <c r="L146" s="8">
        <f t="shared" ref="L146" si="472">L147+L148+L149+L150</f>
        <v>0</v>
      </c>
      <c r="M146" s="8"/>
      <c r="N146" s="8"/>
      <c r="O146" s="8">
        <f t="shared" ref="O146" si="473">O147+O148+O149+O150</f>
        <v>452.68180000000007</v>
      </c>
      <c r="P146" s="8">
        <f t="shared" ref="P146" si="474">P147+P148+P149+P150</f>
        <v>452.68180000000007</v>
      </c>
      <c r="Q146" s="8">
        <f t="shared" ref="Q146" si="475">Q147+Q148+Q149+Q150</f>
        <v>0</v>
      </c>
      <c r="R146" s="8"/>
      <c r="S146" s="8">
        <f t="shared" ref="S146" si="476">S147+S148+S149+S150</f>
        <v>831.72204999999997</v>
      </c>
      <c r="T146" s="8">
        <f t="shared" ref="T146" si="477">T147+T148+T149+T150</f>
        <v>831.72204999999997</v>
      </c>
      <c r="U146" s="8">
        <f t="shared" ref="U146" si="478">U147+U148+U149+U150</f>
        <v>0</v>
      </c>
      <c r="V146" s="8"/>
      <c r="W146" s="8"/>
      <c r="X146" s="8">
        <f t="shared" ref="X146" si="479">X147+X148+X149+X150</f>
        <v>396.89355000000006</v>
      </c>
      <c r="Y146" s="8">
        <f t="shared" ref="Y146" si="480">Y147+Y148+Y149+Y150</f>
        <v>396.89355000000006</v>
      </c>
      <c r="Z146" s="8">
        <f t="shared" ref="Z146" si="481">Z147+Z148+Z149+Z150</f>
        <v>0</v>
      </c>
      <c r="AA146" s="8"/>
      <c r="AB146" s="8"/>
      <c r="AC146" s="8">
        <f t="shared" ref="AC146" si="482">AC147+AC148+AC149+AC150</f>
        <v>470.75840000000005</v>
      </c>
      <c r="AD146" s="8">
        <f t="shared" ref="AD146" si="483">AD147+AD148+AD149+AD150</f>
        <v>470.75840000000005</v>
      </c>
      <c r="AE146" s="8">
        <f t="shared" ref="AE146" si="484">AE147+AE148+AE149+AE150</f>
        <v>0</v>
      </c>
      <c r="AF146" s="8"/>
      <c r="AG146" s="8">
        <f t="shared" ref="AG146" si="485">AG147+AG148+AG149+AG150</f>
        <v>867.65195000000017</v>
      </c>
      <c r="AH146" s="8">
        <f t="shared" ref="AH146" si="486">AH147+AH148+AH149+AH150</f>
        <v>867.65195000000017</v>
      </c>
      <c r="AI146" s="8">
        <f t="shared" ref="AI146" si="487">AI147+AI148+AI149+AI150</f>
        <v>0</v>
      </c>
    </row>
    <row r="147" spans="1:35" hidden="1" x14ac:dyDescent="0.25">
      <c r="A147" s="18"/>
      <c r="B147" s="3" t="s">
        <v>25</v>
      </c>
      <c r="C147" s="17">
        <v>5.33</v>
      </c>
      <c r="D147" s="24">
        <v>39.28</v>
      </c>
      <c r="E147" s="24">
        <f>C147*D147</f>
        <v>209.36240000000001</v>
      </c>
      <c r="F147" s="24">
        <f>E147-G147</f>
        <v>209.36240000000001</v>
      </c>
      <c r="G147" s="24"/>
      <c r="H147" s="24">
        <v>2.4900000000000002</v>
      </c>
      <c r="I147" s="24">
        <v>39.28</v>
      </c>
      <c r="J147" s="24">
        <f>H147*I147</f>
        <v>97.807200000000009</v>
      </c>
      <c r="K147" s="24">
        <f>J147-L147</f>
        <v>97.807200000000009</v>
      </c>
      <c r="L147" s="24"/>
      <c r="M147" s="24">
        <v>2.84</v>
      </c>
      <c r="N147" s="24">
        <v>41.13</v>
      </c>
      <c r="O147" s="24">
        <f>M147*N147</f>
        <v>116.8092</v>
      </c>
      <c r="P147" s="24">
        <f>O147-Q147</f>
        <v>116.8092</v>
      </c>
      <c r="Q147" s="24"/>
      <c r="R147" s="24">
        <f>H147+M147</f>
        <v>5.33</v>
      </c>
      <c r="S147" s="24">
        <f t="shared" ref="S147:U150" si="488">J147+O147</f>
        <v>214.6164</v>
      </c>
      <c r="T147" s="24">
        <f t="shared" si="488"/>
        <v>214.6164</v>
      </c>
      <c r="U147" s="24">
        <f t="shared" si="488"/>
        <v>0</v>
      </c>
      <c r="V147" s="24">
        <v>2.4900000000000002</v>
      </c>
      <c r="W147" s="24">
        <v>41.13</v>
      </c>
      <c r="X147" s="24">
        <f>V147*W147</f>
        <v>102.41370000000002</v>
      </c>
      <c r="Y147" s="24">
        <f>X147-Z147</f>
        <v>102.41370000000002</v>
      </c>
      <c r="Z147" s="24"/>
      <c r="AA147" s="24">
        <v>2.84</v>
      </c>
      <c r="AB147" s="24">
        <v>42.77</v>
      </c>
      <c r="AC147" s="24">
        <f>AA147*AB147</f>
        <v>121.46680000000001</v>
      </c>
      <c r="AD147" s="24">
        <f>AC147-AE147</f>
        <v>121.46680000000001</v>
      </c>
      <c r="AE147" s="24"/>
      <c r="AF147" s="24">
        <f>V147+AA147</f>
        <v>5.33</v>
      </c>
      <c r="AG147" s="24">
        <f t="shared" ref="AG147:AI150" si="489">X147+AC147</f>
        <v>223.88050000000004</v>
      </c>
      <c r="AH147" s="24">
        <f t="shared" si="489"/>
        <v>223.88050000000004</v>
      </c>
      <c r="AI147" s="24">
        <f t="shared" si="489"/>
        <v>0</v>
      </c>
    </row>
    <row r="148" spans="1:35" hidden="1" x14ac:dyDescent="0.25">
      <c r="A148" s="18"/>
      <c r="B148" s="3" t="s">
        <v>27</v>
      </c>
      <c r="C148" s="17">
        <v>5.33</v>
      </c>
      <c r="D148" s="24">
        <v>32.270000000000003</v>
      </c>
      <c r="E148" s="24">
        <f>C148*D148</f>
        <v>171.99910000000003</v>
      </c>
      <c r="F148" s="24">
        <f>E148-G148</f>
        <v>171.99910000000003</v>
      </c>
      <c r="G148" s="24"/>
      <c r="H148" s="24">
        <v>2.4900000000000002</v>
      </c>
      <c r="I148" s="24">
        <v>32.270000000000003</v>
      </c>
      <c r="J148" s="24">
        <f>H148*I148</f>
        <v>80.352300000000014</v>
      </c>
      <c r="K148" s="24">
        <f>J148-L148</f>
        <v>80.352300000000014</v>
      </c>
      <c r="L148" s="24"/>
      <c r="M148" s="24">
        <v>2.84</v>
      </c>
      <c r="N148" s="24">
        <v>33.79</v>
      </c>
      <c r="O148" s="24">
        <f>M148*N148</f>
        <v>95.9636</v>
      </c>
      <c r="P148" s="24">
        <f>O148-Q148</f>
        <v>95.9636</v>
      </c>
      <c r="Q148" s="24"/>
      <c r="R148" s="24">
        <f>H148+M148</f>
        <v>5.33</v>
      </c>
      <c r="S148" s="24">
        <f t="shared" si="488"/>
        <v>176.3159</v>
      </c>
      <c r="T148" s="24">
        <f t="shared" si="488"/>
        <v>176.3159</v>
      </c>
      <c r="U148" s="24">
        <f t="shared" si="488"/>
        <v>0</v>
      </c>
      <c r="V148" s="24">
        <v>2.4900000000000002</v>
      </c>
      <c r="W148" s="24">
        <v>33.79</v>
      </c>
      <c r="X148" s="24">
        <f>V148*W148</f>
        <v>84.137100000000004</v>
      </c>
      <c r="Y148" s="24">
        <f>X148-Z148</f>
        <v>84.137100000000004</v>
      </c>
      <c r="Z148" s="24"/>
      <c r="AA148" s="24">
        <v>2.84</v>
      </c>
      <c r="AB148" s="24">
        <v>35.14</v>
      </c>
      <c r="AC148" s="24">
        <f>AA148*AB148</f>
        <v>99.797600000000003</v>
      </c>
      <c r="AD148" s="24">
        <f>AC148-AE148</f>
        <v>99.797600000000003</v>
      </c>
      <c r="AE148" s="24"/>
      <c r="AF148" s="24">
        <f>V148+AA148</f>
        <v>5.33</v>
      </c>
      <c r="AG148" s="24">
        <f t="shared" si="489"/>
        <v>183.93470000000002</v>
      </c>
      <c r="AH148" s="24">
        <f t="shared" si="489"/>
        <v>183.93470000000002</v>
      </c>
      <c r="AI148" s="24">
        <f t="shared" si="489"/>
        <v>0</v>
      </c>
    </row>
    <row r="149" spans="1:35" ht="31.5" hidden="1" x14ac:dyDescent="0.25">
      <c r="A149" s="18"/>
      <c r="B149" s="3" t="s">
        <v>164</v>
      </c>
      <c r="C149" s="17">
        <v>5.33</v>
      </c>
      <c r="D149" s="24">
        <v>32.270000000000003</v>
      </c>
      <c r="E149" s="24">
        <f>C149*D149*0.5</f>
        <v>85.999550000000013</v>
      </c>
      <c r="F149" s="24">
        <f>E149-G149</f>
        <v>85.999550000000013</v>
      </c>
      <c r="G149" s="24"/>
      <c r="H149" s="24">
        <v>2.4900000000000002</v>
      </c>
      <c r="I149" s="24">
        <v>32.270000000000003</v>
      </c>
      <c r="J149" s="24">
        <f>H149*I149*0.5</f>
        <v>40.176150000000007</v>
      </c>
      <c r="K149" s="24">
        <f>J149-L149</f>
        <v>40.176150000000007</v>
      </c>
      <c r="L149" s="24"/>
      <c r="M149" s="24">
        <v>2.84</v>
      </c>
      <c r="N149" s="24">
        <v>33.79</v>
      </c>
      <c r="O149" s="24">
        <f>M149*N149*0.5</f>
        <v>47.9818</v>
      </c>
      <c r="P149" s="24">
        <f>O149-Q149</f>
        <v>47.9818</v>
      </c>
      <c r="Q149" s="24"/>
      <c r="R149" s="24">
        <f>H149+M149</f>
        <v>5.33</v>
      </c>
      <c r="S149" s="24">
        <f t="shared" si="488"/>
        <v>88.15795</v>
      </c>
      <c r="T149" s="24">
        <f t="shared" si="488"/>
        <v>88.15795</v>
      </c>
      <c r="U149" s="24">
        <f t="shared" si="488"/>
        <v>0</v>
      </c>
      <c r="V149" s="24">
        <v>2.4900000000000002</v>
      </c>
      <c r="W149" s="24">
        <v>33.79</v>
      </c>
      <c r="X149" s="24">
        <f>V149*W149*0.5</f>
        <v>42.068550000000002</v>
      </c>
      <c r="Y149" s="24">
        <f>X149-Z149</f>
        <v>42.068550000000002</v>
      </c>
      <c r="Z149" s="24"/>
      <c r="AA149" s="24">
        <v>2.84</v>
      </c>
      <c r="AB149" s="24">
        <v>35.14</v>
      </c>
      <c r="AC149" s="24">
        <f>AA149*AB149*0.5</f>
        <v>49.898800000000001</v>
      </c>
      <c r="AD149" s="24">
        <f>AC149-AE149</f>
        <v>49.898800000000001</v>
      </c>
      <c r="AE149" s="24"/>
      <c r="AF149" s="24">
        <f>V149+AA149</f>
        <v>5.33</v>
      </c>
      <c r="AG149" s="24">
        <f t="shared" si="489"/>
        <v>91.96735000000001</v>
      </c>
      <c r="AH149" s="24">
        <f t="shared" si="489"/>
        <v>91.96735000000001</v>
      </c>
      <c r="AI149" s="24">
        <f t="shared" si="489"/>
        <v>0</v>
      </c>
    </row>
    <row r="150" spans="1:35" ht="47.25" hidden="1" x14ac:dyDescent="0.25">
      <c r="A150" s="18"/>
      <c r="B150" s="3" t="s">
        <v>169</v>
      </c>
      <c r="C150" s="17">
        <v>5.33</v>
      </c>
      <c r="D150" s="24">
        <v>32.270000000000003</v>
      </c>
      <c r="E150" s="24">
        <f>C150*D150*2</f>
        <v>343.99820000000005</v>
      </c>
      <c r="F150" s="24">
        <f>E150-G150</f>
        <v>343.99820000000005</v>
      </c>
      <c r="G150" s="24"/>
      <c r="H150" s="24">
        <v>2.4900000000000002</v>
      </c>
      <c r="I150" s="24">
        <v>32.270000000000003</v>
      </c>
      <c r="J150" s="24">
        <f>H150*I150*2</f>
        <v>160.70460000000003</v>
      </c>
      <c r="K150" s="24">
        <f>J150-L150</f>
        <v>160.70460000000003</v>
      </c>
      <c r="L150" s="24"/>
      <c r="M150" s="24">
        <v>2.84</v>
      </c>
      <c r="N150" s="24">
        <v>33.79</v>
      </c>
      <c r="O150" s="24">
        <f>M150*N150*2</f>
        <v>191.9272</v>
      </c>
      <c r="P150" s="24">
        <f>O150-Q150</f>
        <v>191.9272</v>
      </c>
      <c r="Q150" s="24"/>
      <c r="R150" s="24">
        <f>H150+M150</f>
        <v>5.33</v>
      </c>
      <c r="S150" s="24">
        <f t="shared" si="488"/>
        <v>352.6318</v>
      </c>
      <c r="T150" s="24">
        <f t="shared" si="488"/>
        <v>352.6318</v>
      </c>
      <c r="U150" s="24">
        <f t="shared" si="488"/>
        <v>0</v>
      </c>
      <c r="V150" s="24">
        <v>2.4900000000000002</v>
      </c>
      <c r="W150" s="24">
        <v>33.79</v>
      </c>
      <c r="X150" s="24">
        <f>V150*W150*2</f>
        <v>168.27420000000001</v>
      </c>
      <c r="Y150" s="24">
        <f>X150-Z150</f>
        <v>168.27420000000001</v>
      </c>
      <c r="Z150" s="24"/>
      <c r="AA150" s="24">
        <v>2.84</v>
      </c>
      <c r="AB150" s="24">
        <v>35.14</v>
      </c>
      <c r="AC150" s="24">
        <f>AA150*AB150*2</f>
        <v>199.59520000000001</v>
      </c>
      <c r="AD150" s="24">
        <f>AC150-AE150</f>
        <v>199.59520000000001</v>
      </c>
      <c r="AE150" s="24"/>
      <c r="AF150" s="24">
        <f>V150+AA150</f>
        <v>5.33</v>
      </c>
      <c r="AG150" s="24">
        <f t="shared" si="489"/>
        <v>367.86940000000004</v>
      </c>
      <c r="AH150" s="24">
        <f t="shared" si="489"/>
        <v>367.86940000000004</v>
      </c>
      <c r="AI150" s="24">
        <f t="shared" si="489"/>
        <v>0</v>
      </c>
    </row>
    <row r="151" spans="1:35" s="16" customFormat="1" ht="31.5" hidden="1" x14ac:dyDescent="0.25">
      <c r="A151" s="22" t="s">
        <v>97</v>
      </c>
      <c r="B151" s="10" t="s">
        <v>40</v>
      </c>
      <c r="C151" s="15"/>
      <c r="D151" s="8"/>
      <c r="E151" s="8">
        <f>E152+E153+E154+E155</f>
        <v>680.44575000000009</v>
      </c>
      <c r="F151" s="8">
        <f t="shared" ref="F151:G151" si="490">F152+F153+F154+F155</f>
        <v>680.44575000000009</v>
      </c>
      <c r="G151" s="8">
        <f t="shared" si="490"/>
        <v>0</v>
      </c>
      <c r="H151" s="8"/>
      <c r="I151" s="8"/>
      <c r="J151" s="8">
        <f t="shared" ref="J151" si="491">J152+J153+J154+J155</f>
        <v>347.07299999999998</v>
      </c>
      <c r="K151" s="8">
        <f t="shared" ref="K151" si="492">K152+K153+K154+K155</f>
        <v>347.07299999999998</v>
      </c>
      <c r="L151" s="8">
        <f t="shared" ref="L151" si="493">L152+L153+L154+L155</f>
        <v>0</v>
      </c>
      <c r="M151" s="8"/>
      <c r="N151" s="8"/>
      <c r="O151" s="8">
        <f t="shared" ref="O151" si="494">O152+O153+O154+O155</f>
        <v>349.07505000000003</v>
      </c>
      <c r="P151" s="8">
        <f t="shared" ref="P151" si="495">P152+P153+P154+P155</f>
        <v>349.07505000000003</v>
      </c>
      <c r="Q151" s="8">
        <f t="shared" ref="Q151" si="496">Q152+Q153+Q154+Q155</f>
        <v>0</v>
      </c>
      <c r="R151" s="8"/>
      <c r="S151" s="8">
        <f t="shared" ref="S151" si="497">S152+S153+S154+S155</f>
        <v>696.14805000000001</v>
      </c>
      <c r="T151" s="8">
        <f t="shared" ref="T151" si="498">T152+T153+T154+T155</f>
        <v>696.14805000000001</v>
      </c>
      <c r="U151" s="8">
        <f t="shared" ref="U151" si="499">U152+U153+U154+U155</f>
        <v>0</v>
      </c>
      <c r="V151" s="8"/>
      <c r="W151" s="8"/>
      <c r="X151" s="8">
        <f t="shared" ref="X151" si="500">X152+X153+X154+X155</f>
        <v>363.42059999999992</v>
      </c>
      <c r="Y151" s="8">
        <f t="shared" ref="Y151" si="501">Y152+Y153+Y154+Y155</f>
        <v>363.42059999999992</v>
      </c>
      <c r="Z151" s="8">
        <f t="shared" ref="Z151" si="502">Z152+Z153+Z154+Z155</f>
        <v>0</v>
      </c>
      <c r="AA151" s="8"/>
      <c r="AB151" s="8"/>
      <c r="AC151" s="8">
        <f t="shared" ref="AC151" si="503">AC152+AC153+AC154+AC155</f>
        <v>363.01440000000002</v>
      </c>
      <c r="AD151" s="8">
        <f t="shared" ref="AD151" si="504">AD152+AD153+AD154+AD155</f>
        <v>363.01440000000002</v>
      </c>
      <c r="AE151" s="8">
        <f t="shared" ref="AE151" si="505">AE152+AE153+AE154+AE155</f>
        <v>0</v>
      </c>
      <c r="AF151" s="8"/>
      <c r="AG151" s="8">
        <f t="shared" ref="AG151" si="506">AG152+AG153+AG154+AG155</f>
        <v>726.43499999999995</v>
      </c>
      <c r="AH151" s="8">
        <f t="shared" ref="AH151" si="507">AH152+AH153+AH154+AH155</f>
        <v>726.43499999999995</v>
      </c>
      <c r="AI151" s="8">
        <f t="shared" ref="AI151" si="508">AI152+AI153+AI154+AI155</f>
        <v>0</v>
      </c>
    </row>
    <row r="152" spans="1:35" hidden="1" x14ac:dyDescent="0.25">
      <c r="A152" s="18"/>
      <c r="B152" s="3" t="s">
        <v>25</v>
      </c>
      <c r="C152" s="17">
        <v>4.47</v>
      </c>
      <c r="D152" s="24">
        <v>39.28</v>
      </c>
      <c r="E152" s="24">
        <f>C152*D152</f>
        <v>175.58160000000001</v>
      </c>
      <c r="F152" s="24">
        <f>E152-G152</f>
        <v>175.58160000000001</v>
      </c>
      <c r="G152" s="24"/>
      <c r="H152" s="24">
        <v>2.2799999999999998</v>
      </c>
      <c r="I152" s="24">
        <v>39.28</v>
      </c>
      <c r="J152" s="24">
        <f>H152*I152</f>
        <v>89.558399999999992</v>
      </c>
      <c r="K152" s="24">
        <f>J152-L152</f>
        <v>89.558399999999992</v>
      </c>
      <c r="L152" s="24"/>
      <c r="M152" s="24">
        <v>2.19</v>
      </c>
      <c r="N152" s="24">
        <v>41.13</v>
      </c>
      <c r="O152" s="24">
        <f>M152*N152</f>
        <v>90.074700000000007</v>
      </c>
      <c r="P152" s="24">
        <f>O152-Q152</f>
        <v>90.074700000000007</v>
      </c>
      <c r="Q152" s="24"/>
      <c r="R152" s="24">
        <f>H152+M152</f>
        <v>4.47</v>
      </c>
      <c r="S152" s="24">
        <f t="shared" ref="S152:U155" si="509">J152+O152</f>
        <v>179.63310000000001</v>
      </c>
      <c r="T152" s="24">
        <f t="shared" si="509"/>
        <v>179.63310000000001</v>
      </c>
      <c r="U152" s="24">
        <f t="shared" si="509"/>
        <v>0</v>
      </c>
      <c r="V152" s="24">
        <v>2.2799999999999998</v>
      </c>
      <c r="W152" s="24">
        <v>41.13</v>
      </c>
      <c r="X152" s="24">
        <f>V152*W152</f>
        <v>93.776399999999995</v>
      </c>
      <c r="Y152" s="24">
        <f>X152-Z152</f>
        <v>93.776399999999995</v>
      </c>
      <c r="Z152" s="24"/>
      <c r="AA152" s="24">
        <v>2.19</v>
      </c>
      <c r="AB152" s="24">
        <v>42.77</v>
      </c>
      <c r="AC152" s="24">
        <f>AA152*AB152</f>
        <v>93.666300000000007</v>
      </c>
      <c r="AD152" s="24">
        <f>AC152-AE152</f>
        <v>93.666300000000007</v>
      </c>
      <c r="AE152" s="24"/>
      <c r="AF152" s="24">
        <f>V152+AA152</f>
        <v>4.47</v>
      </c>
      <c r="AG152" s="24">
        <f t="shared" ref="AG152:AI155" si="510">X152+AC152</f>
        <v>187.4427</v>
      </c>
      <c r="AH152" s="24">
        <f t="shared" si="510"/>
        <v>187.4427</v>
      </c>
      <c r="AI152" s="24">
        <f t="shared" si="510"/>
        <v>0</v>
      </c>
    </row>
    <row r="153" spans="1:35" hidden="1" x14ac:dyDescent="0.25">
      <c r="A153" s="18"/>
      <c r="B153" s="3" t="s">
        <v>27</v>
      </c>
      <c r="C153" s="17">
        <v>4.47</v>
      </c>
      <c r="D153" s="24">
        <v>32.270000000000003</v>
      </c>
      <c r="E153" s="24">
        <f>C153*D153</f>
        <v>144.24690000000001</v>
      </c>
      <c r="F153" s="24">
        <f>E153-G153</f>
        <v>144.24690000000001</v>
      </c>
      <c r="G153" s="24"/>
      <c r="H153" s="24">
        <v>2.2799999999999998</v>
      </c>
      <c r="I153" s="24">
        <v>32.270000000000003</v>
      </c>
      <c r="J153" s="24">
        <f>H153*I153</f>
        <v>73.575599999999994</v>
      </c>
      <c r="K153" s="24">
        <f>J153-L153</f>
        <v>73.575599999999994</v>
      </c>
      <c r="L153" s="24"/>
      <c r="M153" s="24">
        <v>2.19</v>
      </c>
      <c r="N153" s="24">
        <v>33.79</v>
      </c>
      <c r="O153" s="24">
        <f>M153*N153</f>
        <v>74.000100000000003</v>
      </c>
      <c r="P153" s="24">
        <f>O153-Q153</f>
        <v>74.000100000000003</v>
      </c>
      <c r="Q153" s="24"/>
      <c r="R153" s="24">
        <f>H153+M153</f>
        <v>4.47</v>
      </c>
      <c r="S153" s="24">
        <f t="shared" si="509"/>
        <v>147.57569999999998</v>
      </c>
      <c r="T153" s="24">
        <f t="shared" si="509"/>
        <v>147.57569999999998</v>
      </c>
      <c r="U153" s="24">
        <f t="shared" si="509"/>
        <v>0</v>
      </c>
      <c r="V153" s="24">
        <v>2.2799999999999998</v>
      </c>
      <c r="W153" s="24">
        <v>33.79</v>
      </c>
      <c r="X153" s="24">
        <f>V153*W153</f>
        <v>77.041199999999989</v>
      </c>
      <c r="Y153" s="24">
        <f>X153-Z153</f>
        <v>77.041199999999989</v>
      </c>
      <c r="Z153" s="24"/>
      <c r="AA153" s="24">
        <v>2.19</v>
      </c>
      <c r="AB153" s="24">
        <v>35.14</v>
      </c>
      <c r="AC153" s="24">
        <f>AA153*AB153</f>
        <v>76.956599999999995</v>
      </c>
      <c r="AD153" s="24">
        <f>AC153-AE153</f>
        <v>76.956599999999995</v>
      </c>
      <c r="AE153" s="24"/>
      <c r="AF153" s="24">
        <f>V153+AA153</f>
        <v>4.47</v>
      </c>
      <c r="AG153" s="24">
        <f t="shared" si="510"/>
        <v>153.99779999999998</v>
      </c>
      <c r="AH153" s="24">
        <f t="shared" si="510"/>
        <v>153.99779999999998</v>
      </c>
      <c r="AI153" s="24">
        <f t="shared" si="510"/>
        <v>0</v>
      </c>
    </row>
    <row r="154" spans="1:35" ht="31.5" hidden="1" x14ac:dyDescent="0.25">
      <c r="A154" s="18"/>
      <c r="B154" s="3" t="s">
        <v>164</v>
      </c>
      <c r="C154" s="17">
        <v>4.47</v>
      </c>
      <c r="D154" s="24">
        <v>32.270000000000003</v>
      </c>
      <c r="E154" s="24">
        <f>C154*D154*0.5</f>
        <v>72.123450000000005</v>
      </c>
      <c r="F154" s="24">
        <f>E154-G154</f>
        <v>72.123450000000005</v>
      </c>
      <c r="G154" s="24"/>
      <c r="H154" s="24">
        <v>2.2799999999999998</v>
      </c>
      <c r="I154" s="24">
        <v>32.270000000000003</v>
      </c>
      <c r="J154" s="24">
        <f>H154*I154*0.5</f>
        <v>36.787799999999997</v>
      </c>
      <c r="K154" s="24">
        <f>J154-L154</f>
        <v>36.787799999999997</v>
      </c>
      <c r="L154" s="24"/>
      <c r="M154" s="24">
        <v>2.19</v>
      </c>
      <c r="N154" s="24">
        <v>33.79</v>
      </c>
      <c r="O154" s="24">
        <f>M154*N154*0.5</f>
        <v>37.000050000000002</v>
      </c>
      <c r="P154" s="24">
        <f>O154-Q154</f>
        <v>37.000050000000002</v>
      </c>
      <c r="Q154" s="24"/>
      <c r="R154" s="24">
        <f>H154+M154</f>
        <v>4.47</v>
      </c>
      <c r="S154" s="24">
        <f t="shared" si="509"/>
        <v>73.787849999999992</v>
      </c>
      <c r="T154" s="24">
        <f t="shared" si="509"/>
        <v>73.787849999999992</v>
      </c>
      <c r="U154" s="24">
        <f t="shared" si="509"/>
        <v>0</v>
      </c>
      <c r="V154" s="24">
        <v>2.2799999999999998</v>
      </c>
      <c r="W154" s="24">
        <v>33.79</v>
      </c>
      <c r="X154" s="24">
        <f>V154*W154*0.5</f>
        <v>38.520599999999995</v>
      </c>
      <c r="Y154" s="24">
        <f>X154-Z154</f>
        <v>38.520599999999995</v>
      </c>
      <c r="Z154" s="24"/>
      <c r="AA154" s="24">
        <v>2.19</v>
      </c>
      <c r="AB154" s="24">
        <v>35.14</v>
      </c>
      <c r="AC154" s="24">
        <f>AA154*AB154*0.5</f>
        <v>38.478299999999997</v>
      </c>
      <c r="AD154" s="24">
        <f>AC154-AE154</f>
        <v>38.478299999999997</v>
      </c>
      <c r="AE154" s="24"/>
      <c r="AF154" s="24">
        <f>V154+AA154</f>
        <v>4.47</v>
      </c>
      <c r="AG154" s="24">
        <f t="shared" si="510"/>
        <v>76.998899999999992</v>
      </c>
      <c r="AH154" s="24">
        <f t="shared" si="510"/>
        <v>76.998899999999992</v>
      </c>
      <c r="AI154" s="24">
        <f t="shared" si="510"/>
        <v>0</v>
      </c>
    </row>
    <row r="155" spans="1:35" ht="47.25" hidden="1" x14ac:dyDescent="0.25">
      <c r="A155" s="18"/>
      <c r="B155" s="3" t="s">
        <v>169</v>
      </c>
      <c r="C155" s="17">
        <v>4.47</v>
      </c>
      <c r="D155" s="24">
        <v>32.270000000000003</v>
      </c>
      <c r="E155" s="24">
        <f>C155*D155*2</f>
        <v>288.49380000000002</v>
      </c>
      <c r="F155" s="24">
        <f>E155-G155</f>
        <v>288.49380000000002</v>
      </c>
      <c r="G155" s="24"/>
      <c r="H155" s="24">
        <v>2.2799999999999998</v>
      </c>
      <c r="I155" s="24">
        <v>32.270000000000003</v>
      </c>
      <c r="J155" s="24">
        <f>H155*I155*2</f>
        <v>147.15119999999999</v>
      </c>
      <c r="K155" s="24">
        <f>J155-L155</f>
        <v>147.15119999999999</v>
      </c>
      <c r="L155" s="24"/>
      <c r="M155" s="24">
        <v>2.19</v>
      </c>
      <c r="N155" s="24">
        <v>33.79</v>
      </c>
      <c r="O155" s="24">
        <f>M155*N155*2</f>
        <v>148.00020000000001</v>
      </c>
      <c r="P155" s="24">
        <f>O155-Q155</f>
        <v>148.00020000000001</v>
      </c>
      <c r="Q155" s="24"/>
      <c r="R155" s="24">
        <f>H155+M155</f>
        <v>4.47</v>
      </c>
      <c r="S155" s="24">
        <f t="shared" si="509"/>
        <v>295.15139999999997</v>
      </c>
      <c r="T155" s="24">
        <f t="shared" si="509"/>
        <v>295.15139999999997</v>
      </c>
      <c r="U155" s="24">
        <f t="shared" si="509"/>
        <v>0</v>
      </c>
      <c r="V155" s="24">
        <v>2.2799999999999998</v>
      </c>
      <c r="W155" s="24">
        <v>33.79</v>
      </c>
      <c r="X155" s="24">
        <f>V155*W155*2</f>
        <v>154.08239999999998</v>
      </c>
      <c r="Y155" s="24">
        <f>X155-Z155</f>
        <v>154.08239999999998</v>
      </c>
      <c r="Z155" s="24"/>
      <c r="AA155" s="24">
        <v>2.19</v>
      </c>
      <c r="AB155" s="24">
        <v>35.14</v>
      </c>
      <c r="AC155" s="24">
        <f>AA155*AB155*2</f>
        <v>153.91319999999999</v>
      </c>
      <c r="AD155" s="24">
        <f>AC155-AE155</f>
        <v>153.91319999999999</v>
      </c>
      <c r="AE155" s="24"/>
      <c r="AF155" s="24">
        <f>V155+AA155</f>
        <v>4.47</v>
      </c>
      <c r="AG155" s="24">
        <f t="shared" si="510"/>
        <v>307.99559999999997</v>
      </c>
      <c r="AH155" s="24">
        <f t="shared" si="510"/>
        <v>307.99559999999997</v>
      </c>
      <c r="AI155" s="24">
        <f t="shared" si="510"/>
        <v>0</v>
      </c>
    </row>
    <row r="156" spans="1:35" s="16" customFormat="1" ht="31.5" hidden="1" x14ac:dyDescent="0.25">
      <c r="A156" s="22" t="s">
        <v>98</v>
      </c>
      <c r="B156" s="10" t="s">
        <v>41</v>
      </c>
      <c r="C156" s="15"/>
      <c r="D156" s="8"/>
      <c r="E156" s="8">
        <f>E157+E158+E159+E160</f>
        <v>336.41725000000008</v>
      </c>
      <c r="F156" s="8">
        <f t="shared" ref="F156:G156" si="511">F157+F158+F159+F160</f>
        <v>336.41725000000008</v>
      </c>
      <c r="G156" s="8">
        <f t="shared" si="511"/>
        <v>0</v>
      </c>
      <c r="H156" s="8"/>
      <c r="I156" s="8"/>
      <c r="J156" s="8">
        <f t="shared" ref="J156" si="512">J157+J158+J159+J160</f>
        <v>219.20400000000001</v>
      </c>
      <c r="K156" s="8">
        <f t="shared" ref="K156" si="513">K157+K158+K159+K160</f>
        <v>219.20400000000001</v>
      </c>
      <c r="L156" s="8">
        <f t="shared" ref="L156" si="514">L157+L158+L159+L160</f>
        <v>0</v>
      </c>
      <c r="M156" s="8"/>
      <c r="N156" s="8"/>
      <c r="O156" s="8">
        <f t="shared" ref="O156" si="515">O157+O158+O159+O160</f>
        <v>122.73415</v>
      </c>
      <c r="P156" s="8">
        <f t="shared" ref="P156" si="516">P157+P158+P159+P160</f>
        <v>122.73415</v>
      </c>
      <c r="Q156" s="8">
        <f t="shared" ref="Q156" si="517">Q157+Q158+Q159+Q160</f>
        <v>0</v>
      </c>
      <c r="R156" s="8"/>
      <c r="S156" s="8">
        <f t="shared" ref="S156" si="518">S157+S158+S159+S160</f>
        <v>341.93814999999995</v>
      </c>
      <c r="T156" s="8">
        <f t="shared" ref="T156" si="519">T157+T158+T159+T160</f>
        <v>341.93814999999995</v>
      </c>
      <c r="U156" s="8">
        <f t="shared" ref="U156" si="520">U157+U158+U159+U160</f>
        <v>0</v>
      </c>
      <c r="V156" s="8"/>
      <c r="W156" s="8"/>
      <c r="X156" s="8">
        <f t="shared" ref="X156" si="521">X157+X158+X159+X160</f>
        <v>229.52879999999999</v>
      </c>
      <c r="Y156" s="8">
        <f t="shared" ref="Y156" si="522">Y157+Y158+Y159+Y160</f>
        <v>229.52879999999999</v>
      </c>
      <c r="Z156" s="8">
        <f t="shared" ref="Z156" si="523">Z157+Z158+Z159+Z160</f>
        <v>0</v>
      </c>
      <c r="AA156" s="8"/>
      <c r="AB156" s="8"/>
      <c r="AC156" s="8">
        <f t="shared" ref="AC156" si="524">AC157+AC158+AC159+AC160</f>
        <v>127.6352</v>
      </c>
      <c r="AD156" s="8">
        <f t="shared" ref="AD156" si="525">AD157+AD158+AD159+AD160</f>
        <v>127.6352</v>
      </c>
      <c r="AE156" s="8">
        <f t="shared" ref="AE156" si="526">AE157+AE158+AE159+AE160</f>
        <v>0</v>
      </c>
      <c r="AF156" s="8"/>
      <c r="AG156" s="8">
        <f t="shared" ref="AG156" si="527">AG157+AG158+AG159+AG160</f>
        <v>357.16399999999999</v>
      </c>
      <c r="AH156" s="8">
        <f t="shared" ref="AH156" si="528">AH157+AH158+AH159+AH160</f>
        <v>357.16399999999999</v>
      </c>
      <c r="AI156" s="8">
        <f t="shared" ref="AI156" si="529">AI157+AI158+AI159+AI160</f>
        <v>0</v>
      </c>
    </row>
    <row r="157" spans="1:35" hidden="1" x14ac:dyDescent="0.25">
      <c r="A157" s="18"/>
      <c r="B157" s="3" t="s">
        <v>25</v>
      </c>
      <c r="C157" s="17">
        <v>2.21</v>
      </c>
      <c r="D157" s="24">
        <v>39.28</v>
      </c>
      <c r="E157" s="24">
        <f>C157*D157</f>
        <v>86.808800000000005</v>
      </c>
      <c r="F157" s="24">
        <f>E157-G157</f>
        <v>86.808800000000005</v>
      </c>
      <c r="G157" s="24"/>
      <c r="H157" s="24">
        <v>1.44</v>
      </c>
      <c r="I157" s="24">
        <v>39.28</v>
      </c>
      <c r="J157" s="24">
        <f>H157*I157</f>
        <v>56.563200000000002</v>
      </c>
      <c r="K157" s="24">
        <f>J157-L157</f>
        <v>56.563200000000002</v>
      </c>
      <c r="L157" s="24"/>
      <c r="M157" s="24">
        <v>0.77</v>
      </c>
      <c r="N157" s="24">
        <v>41.13</v>
      </c>
      <c r="O157" s="24">
        <f>M157*N157</f>
        <v>31.670100000000001</v>
      </c>
      <c r="P157" s="24">
        <f>O157-Q157</f>
        <v>31.670100000000001</v>
      </c>
      <c r="Q157" s="24"/>
      <c r="R157" s="24">
        <f>H157+M157</f>
        <v>2.21</v>
      </c>
      <c r="S157" s="24">
        <f t="shared" ref="S157:U160" si="530">J157+O157</f>
        <v>88.2333</v>
      </c>
      <c r="T157" s="24">
        <f t="shared" si="530"/>
        <v>88.2333</v>
      </c>
      <c r="U157" s="24">
        <f t="shared" si="530"/>
        <v>0</v>
      </c>
      <c r="V157" s="24">
        <v>1.44</v>
      </c>
      <c r="W157" s="24">
        <v>41.13</v>
      </c>
      <c r="X157" s="24">
        <f>V157*W157</f>
        <v>59.227200000000003</v>
      </c>
      <c r="Y157" s="24">
        <f>X157-Z157</f>
        <v>59.227200000000003</v>
      </c>
      <c r="Z157" s="24"/>
      <c r="AA157" s="24">
        <v>0.77</v>
      </c>
      <c r="AB157" s="24">
        <v>42.77</v>
      </c>
      <c r="AC157" s="24">
        <f>AA157*AB157</f>
        <v>32.932900000000004</v>
      </c>
      <c r="AD157" s="24">
        <f>AC157-AE157</f>
        <v>32.932900000000004</v>
      </c>
      <c r="AE157" s="24"/>
      <c r="AF157" s="24">
        <f>V157+AA157</f>
        <v>2.21</v>
      </c>
      <c r="AG157" s="24">
        <f t="shared" ref="AG157:AI160" si="531">X157+AC157</f>
        <v>92.1601</v>
      </c>
      <c r="AH157" s="24">
        <f t="shared" si="531"/>
        <v>92.1601</v>
      </c>
      <c r="AI157" s="24">
        <f t="shared" si="531"/>
        <v>0</v>
      </c>
    </row>
    <row r="158" spans="1:35" hidden="1" x14ac:dyDescent="0.25">
      <c r="A158" s="18"/>
      <c r="B158" s="3" t="s">
        <v>27</v>
      </c>
      <c r="C158" s="17">
        <v>2.21</v>
      </c>
      <c r="D158" s="24">
        <v>32.270000000000003</v>
      </c>
      <c r="E158" s="24">
        <f>C158*D158</f>
        <v>71.316700000000012</v>
      </c>
      <c r="F158" s="24">
        <f>E158-G158</f>
        <v>71.316700000000012</v>
      </c>
      <c r="G158" s="24"/>
      <c r="H158" s="24">
        <v>1.44</v>
      </c>
      <c r="I158" s="24">
        <v>32.270000000000003</v>
      </c>
      <c r="J158" s="24">
        <f>H158*I158</f>
        <v>46.468800000000002</v>
      </c>
      <c r="K158" s="24">
        <f>J158-L158</f>
        <v>46.468800000000002</v>
      </c>
      <c r="L158" s="24"/>
      <c r="M158" s="24">
        <v>0.77</v>
      </c>
      <c r="N158" s="24">
        <v>33.79</v>
      </c>
      <c r="O158" s="24">
        <f>M158*N158</f>
        <v>26.0183</v>
      </c>
      <c r="P158" s="24">
        <f>O158-Q158</f>
        <v>26.0183</v>
      </c>
      <c r="Q158" s="24"/>
      <c r="R158" s="24">
        <f>H158+M158</f>
        <v>2.21</v>
      </c>
      <c r="S158" s="24">
        <f t="shared" si="530"/>
        <v>72.487099999999998</v>
      </c>
      <c r="T158" s="24">
        <f t="shared" si="530"/>
        <v>72.487099999999998</v>
      </c>
      <c r="U158" s="24">
        <f t="shared" si="530"/>
        <v>0</v>
      </c>
      <c r="V158" s="24">
        <v>1.44</v>
      </c>
      <c r="W158" s="24">
        <v>33.79</v>
      </c>
      <c r="X158" s="24">
        <f>V158*W158</f>
        <v>48.657599999999995</v>
      </c>
      <c r="Y158" s="24">
        <f>X158-Z158</f>
        <v>48.657599999999995</v>
      </c>
      <c r="Z158" s="24"/>
      <c r="AA158" s="24">
        <v>0.77</v>
      </c>
      <c r="AB158" s="24">
        <v>35.14</v>
      </c>
      <c r="AC158" s="24">
        <f>AA158*AB158</f>
        <v>27.0578</v>
      </c>
      <c r="AD158" s="24">
        <f>AC158-AE158</f>
        <v>27.0578</v>
      </c>
      <c r="AE158" s="24"/>
      <c r="AF158" s="24">
        <f>V158+AA158</f>
        <v>2.21</v>
      </c>
      <c r="AG158" s="24">
        <f t="shared" si="531"/>
        <v>75.715399999999988</v>
      </c>
      <c r="AH158" s="24">
        <f t="shared" si="531"/>
        <v>75.715399999999988</v>
      </c>
      <c r="AI158" s="24">
        <f t="shared" si="531"/>
        <v>0</v>
      </c>
    </row>
    <row r="159" spans="1:35" ht="31.5" hidden="1" x14ac:dyDescent="0.25">
      <c r="A159" s="18"/>
      <c r="B159" s="3" t="s">
        <v>164</v>
      </c>
      <c r="C159" s="17">
        <v>2.21</v>
      </c>
      <c r="D159" s="24">
        <v>32.270000000000003</v>
      </c>
      <c r="E159" s="24">
        <f>C159*D159*0.5</f>
        <v>35.658350000000006</v>
      </c>
      <c r="F159" s="24">
        <f>E159-G159</f>
        <v>35.658350000000006</v>
      </c>
      <c r="G159" s="24"/>
      <c r="H159" s="24">
        <v>1.44</v>
      </c>
      <c r="I159" s="24">
        <v>32.270000000000003</v>
      </c>
      <c r="J159" s="24">
        <f>H159*I159*0.5</f>
        <v>23.234400000000001</v>
      </c>
      <c r="K159" s="24">
        <f>J159-L159</f>
        <v>23.234400000000001</v>
      </c>
      <c r="L159" s="24"/>
      <c r="M159" s="24">
        <v>0.77</v>
      </c>
      <c r="N159" s="24">
        <v>33.79</v>
      </c>
      <c r="O159" s="24">
        <f>M159*N159*0.5</f>
        <v>13.00915</v>
      </c>
      <c r="P159" s="24">
        <f>O159-Q159</f>
        <v>13.00915</v>
      </c>
      <c r="Q159" s="24"/>
      <c r="R159" s="24">
        <f>H159+M159</f>
        <v>2.21</v>
      </c>
      <c r="S159" s="24">
        <f t="shared" si="530"/>
        <v>36.243549999999999</v>
      </c>
      <c r="T159" s="24">
        <f t="shared" si="530"/>
        <v>36.243549999999999</v>
      </c>
      <c r="U159" s="24">
        <f t="shared" si="530"/>
        <v>0</v>
      </c>
      <c r="V159" s="24">
        <v>1.44</v>
      </c>
      <c r="W159" s="24">
        <v>33.79</v>
      </c>
      <c r="X159" s="24">
        <f>V159*W159*0.5</f>
        <v>24.328799999999998</v>
      </c>
      <c r="Y159" s="24">
        <f>X159-Z159</f>
        <v>24.328799999999998</v>
      </c>
      <c r="Z159" s="24"/>
      <c r="AA159" s="24">
        <v>0.77</v>
      </c>
      <c r="AB159" s="24">
        <v>35.14</v>
      </c>
      <c r="AC159" s="24">
        <f>AA159*AB159*0.5</f>
        <v>13.5289</v>
      </c>
      <c r="AD159" s="24">
        <f>AC159-AE159</f>
        <v>13.5289</v>
      </c>
      <c r="AE159" s="24"/>
      <c r="AF159" s="24">
        <f>V159+AA159</f>
        <v>2.21</v>
      </c>
      <c r="AG159" s="24">
        <f t="shared" si="531"/>
        <v>37.857699999999994</v>
      </c>
      <c r="AH159" s="24">
        <f t="shared" si="531"/>
        <v>37.857699999999994</v>
      </c>
      <c r="AI159" s="24">
        <f t="shared" si="531"/>
        <v>0</v>
      </c>
    </row>
    <row r="160" spans="1:35" ht="47.25" hidden="1" x14ac:dyDescent="0.25">
      <c r="A160" s="18"/>
      <c r="B160" s="3" t="s">
        <v>169</v>
      </c>
      <c r="C160" s="17">
        <v>2.21</v>
      </c>
      <c r="D160" s="24">
        <v>32.270000000000003</v>
      </c>
      <c r="E160" s="24">
        <f>C160*D160*2</f>
        <v>142.63340000000002</v>
      </c>
      <c r="F160" s="24">
        <f>E160-G160</f>
        <v>142.63340000000002</v>
      </c>
      <c r="G160" s="24"/>
      <c r="H160" s="24">
        <v>1.44</v>
      </c>
      <c r="I160" s="24">
        <v>32.270000000000003</v>
      </c>
      <c r="J160" s="24">
        <f>H160*I160*2</f>
        <v>92.937600000000003</v>
      </c>
      <c r="K160" s="24">
        <f>J160-L160</f>
        <v>92.937600000000003</v>
      </c>
      <c r="L160" s="24"/>
      <c r="M160" s="24">
        <v>0.77</v>
      </c>
      <c r="N160" s="24">
        <v>33.79</v>
      </c>
      <c r="O160" s="24">
        <f>M160*N160*2</f>
        <v>52.0366</v>
      </c>
      <c r="P160" s="24">
        <f>O160-Q160</f>
        <v>52.0366</v>
      </c>
      <c r="Q160" s="24"/>
      <c r="R160" s="24">
        <f>H160+M160</f>
        <v>2.21</v>
      </c>
      <c r="S160" s="24">
        <f t="shared" si="530"/>
        <v>144.9742</v>
      </c>
      <c r="T160" s="24">
        <f t="shared" si="530"/>
        <v>144.9742</v>
      </c>
      <c r="U160" s="24">
        <f t="shared" si="530"/>
        <v>0</v>
      </c>
      <c r="V160" s="24">
        <v>1.44</v>
      </c>
      <c r="W160" s="24">
        <v>33.79</v>
      </c>
      <c r="X160" s="24">
        <f>V160*W160*2</f>
        <v>97.31519999999999</v>
      </c>
      <c r="Y160" s="24">
        <f>X160-Z160</f>
        <v>97.31519999999999</v>
      </c>
      <c r="Z160" s="24"/>
      <c r="AA160" s="24">
        <v>0.77</v>
      </c>
      <c r="AB160" s="24">
        <v>35.14</v>
      </c>
      <c r="AC160" s="24">
        <f>AA160*AB160*2</f>
        <v>54.115600000000001</v>
      </c>
      <c r="AD160" s="24">
        <f>AC160-AE160</f>
        <v>54.115600000000001</v>
      </c>
      <c r="AE160" s="24"/>
      <c r="AF160" s="24">
        <f>V160+AA160</f>
        <v>2.21</v>
      </c>
      <c r="AG160" s="24">
        <f t="shared" si="531"/>
        <v>151.43079999999998</v>
      </c>
      <c r="AH160" s="24">
        <f t="shared" si="531"/>
        <v>151.43079999999998</v>
      </c>
      <c r="AI160" s="24">
        <f t="shared" si="531"/>
        <v>0</v>
      </c>
    </row>
    <row r="161" spans="1:35" s="16" customFormat="1" ht="31.5" hidden="1" x14ac:dyDescent="0.25">
      <c r="A161" s="22" t="s">
        <v>99</v>
      </c>
      <c r="B161" s="10" t="s">
        <v>42</v>
      </c>
      <c r="C161" s="15"/>
      <c r="D161" s="8"/>
      <c r="E161" s="8">
        <f>E162+E163+E164+E165</f>
        <v>858.54900000000009</v>
      </c>
      <c r="F161" s="8">
        <f t="shared" ref="F161:G161" si="532">F162+F163+F164+F165</f>
        <v>858.54900000000009</v>
      </c>
      <c r="G161" s="8">
        <f t="shared" si="532"/>
        <v>0</v>
      </c>
      <c r="H161" s="8"/>
      <c r="I161" s="8"/>
      <c r="J161" s="8">
        <f t="shared" ref="J161" si="533">J162+J163+J164+J165</f>
        <v>474.94200000000001</v>
      </c>
      <c r="K161" s="8">
        <f t="shared" ref="K161" si="534">K162+K163+K164+K165</f>
        <v>474.94200000000001</v>
      </c>
      <c r="L161" s="8">
        <f t="shared" ref="L161" si="535">L162+L163+L164+L165</f>
        <v>0</v>
      </c>
      <c r="M161" s="8"/>
      <c r="N161" s="8"/>
      <c r="O161" s="8">
        <f t="shared" ref="O161" si="536">O162+O163+O164+O165</f>
        <v>401.67540000000002</v>
      </c>
      <c r="P161" s="8">
        <f t="shared" ref="P161" si="537">P162+P163+P164+P165</f>
        <v>401.67540000000002</v>
      </c>
      <c r="Q161" s="8">
        <f t="shared" ref="Q161" si="538">Q162+Q163+Q164+Q165</f>
        <v>0</v>
      </c>
      <c r="R161" s="8"/>
      <c r="S161" s="8">
        <f t="shared" ref="S161" si="539">S162+S163+S164+S165</f>
        <v>876.61740000000009</v>
      </c>
      <c r="T161" s="8">
        <f t="shared" ref="T161" si="540">T162+T163+T164+T165</f>
        <v>876.61740000000009</v>
      </c>
      <c r="U161" s="8">
        <f t="shared" ref="U161" si="541">U162+U163+U164+U165</f>
        <v>0</v>
      </c>
      <c r="V161" s="8"/>
      <c r="W161" s="8"/>
      <c r="X161" s="8">
        <f t="shared" ref="X161" si="542">X162+X163+X164+X165</f>
        <v>497.31240000000003</v>
      </c>
      <c r="Y161" s="8">
        <f t="shared" ref="Y161" si="543">Y162+Y163+Y164+Y165</f>
        <v>497.31240000000003</v>
      </c>
      <c r="Z161" s="8">
        <f t="shared" ref="Z161" si="544">Z162+Z163+Z164+Z165</f>
        <v>0</v>
      </c>
      <c r="AA161" s="8"/>
      <c r="AB161" s="8"/>
      <c r="AC161" s="8">
        <f t="shared" ref="AC161" si="545">AC162+AC163+AC164+AC165</f>
        <v>417.71520000000004</v>
      </c>
      <c r="AD161" s="8">
        <f t="shared" ref="AD161" si="546">AD162+AD163+AD164+AD165</f>
        <v>417.71520000000004</v>
      </c>
      <c r="AE161" s="8">
        <f t="shared" ref="AE161" si="547">AE162+AE163+AE164+AE165</f>
        <v>0</v>
      </c>
      <c r="AF161" s="8"/>
      <c r="AG161" s="8">
        <f t="shared" ref="AG161" si="548">AG162+AG163+AG164+AG165</f>
        <v>915.02760000000001</v>
      </c>
      <c r="AH161" s="8">
        <f t="shared" ref="AH161" si="549">AH162+AH163+AH164+AH165</f>
        <v>915.02760000000001</v>
      </c>
      <c r="AI161" s="8">
        <f t="shared" ref="AI161" si="550">AI162+AI163+AI164+AI165</f>
        <v>0</v>
      </c>
    </row>
    <row r="162" spans="1:35" hidden="1" x14ac:dyDescent="0.25">
      <c r="A162" s="18"/>
      <c r="B162" s="3" t="s">
        <v>25</v>
      </c>
      <c r="C162" s="17">
        <v>5.6400000000000006</v>
      </c>
      <c r="D162" s="24">
        <v>39.28</v>
      </c>
      <c r="E162" s="24">
        <f>C162*D162</f>
        <v>221.53920000000002</v>
      </c>
      <c r="F162" s="24">
        <f>E162-G162</f>
        <v>221.53920000000002</v>
      </c>
      <c r="G162" s="24"/>
      <c r="H162" s="24">
        <v>3.12</v>
      </c>
      <c r="I162" s="24">
        <v>39.28</v>
      </c>
      <c r="J162" s="24">
        <f>H162*I162</f>
        <v>122.5536</v>
      </c>
      <c r="K162" s="24">
        <f>J162-L162</f>
        <v>122.5536</v>
      </c>
      <c r="L162" s="24"/>
      <c r="M162" s="24">
        <v>2.52</v>
      </c>
      <c r="N162" s="24">
        <v>41.13</v>
      </c>
      <c r="O162" s="24">
        <f>M162*N162</f>
        <v>103.64760000000001</v>
      </c>
      <c r="P162" s="24">
        <f>O162-Q162</f>
        <v>103.64760000000001</v>
      </c>
      <c r="Q162" s="24"/>
      <c r="R162" s="24">
        <f>H162+M162</f>
        <v>5.6400000000000006</v>
      </c>
      <c r="S162" s="24">
        <f t="shared" ref="S162:U165" si="551">J162+O162</f>
        <v>226.20120000000003</v>
      </c>
      <c r="T162" s="24">
        <f t="shared" si="551"/>
        <v>226.20120000000003</v>
      </c>
      <c r="U162" s="24">
        <f t="shared" si="551"/>
        <v>0</v>
      </c>
      <c r="V162" s="24">
        <v>3.12</v>
      </c>
      <c r="W162" s="24">
        <v>41.13</v>
      </c>
      <c r="X162" s="24">
        <f>V162*W162</f>
        <v>128.32560000000001</v>
      </c>
      <c r="Y162" s="24">
        <f>X162-Z162</f>
        <v>128.32560000000001</v>
      </c>
      <c r="Z162" s="24"/>
      <c r="AA162" s="24">
        <v>2.52</v>
      </c>
      <c r="AB162" s="24">
        <v>42.77</v>
      </c>
      <c r="AC162" s="24">
        <f>AA162*AB162</f>
        <v>107.78040000000001</v>
      </c>
      <c r="AD162" s="24">
        <f>AC162-AE162</f>
        <v>107.78040000000001</v>
      </c>
      <c r="AE162" s="24"/>
      <c r="AF162" s="24">
        <f>V162+AA162</f>
        <v>5.6400000000000006</v>
      </c>
      <c r="AG162" s="24">
        <f t="shared" ref="AG162:AI165" si="552">X162+AC162</f>
        <v>236.10600000000002</v>
      </c>
      <c r="AH162" s="24">
        <f t="shared" si="552"/>
        <v>236.10600000000002</v>
      </c>
      <c r="AI162" s="24">
        <f t="shared" si="552"/>
        <v>0</v>
      </c>
    </row>
    <row r="163" spans="1:35" hidden="1" x14ac:dyDescent="0.25">
      <c r="A163" s="18"/>
      <c r="B163" s="3" t="s">
        <v>27</v>
      </c>
      <c r="C163" s="17">
        <v>5.6400000000000006</v>
      </c>
      <c r="D163" s="24">
        <v>32.270000000000003</v>
      </c>
      <c r="E163" s="24">
        <f>C163*D163</f>
        <v>182.00280000000004</v>
      </c>
      <c r="F163" s="24">
        <f>E163-G163</f>
        <v>182.00280000000004</v>
      </c>
      <c r="G163" s="24"/>
      <c r="H163" s="24">
        <v>3.12</v>
      </c>
      <c r="I163" s="24">
        <v>32.270000000000003</v>
      </c>
      <c r="J163" s="24">
        <f>H163*I163</f>
        <v>100.68240000000002</v>
      </c>
      <c r="K163" s="24">
        <f>J163-L163</f>
        <v>100.68240000000002</v>
      </c>
      <c r="L163" s="24"/>
      <c r="M163" s="24">
        <v>2.52</v>
      </c>
      <c r="N163" s="24">
        <v>33.79</v>
      </c>
      <c r="O163" s="24">
        <f>M163*N163</f>
        <v>85.150800000000004</v>
      </c>
      <c r="P163" s="24">
        <f>O163-Q163</f>
        <v>85.150800000000004</v>
      </c>
      <c r="Q163" s="24"/>
      <c r="R163" s="24">
        <f>H163+M163</f>
        <v>5.6400000000000006</v>
      </c>
      <c r="S163" s="24">
        <f t="shared" si="551"/>
        <v>185.83320000000003</v>
      </c>
      <c r="T163" s="24">
        <f t="shared" si="551"/>
        <v>185.83320000000003</v>
      </c>
      <c r="U163" s="24">
        <f t="shared" si="551"/>
        <v>0</v>
      </c>
      <c r="V163" s="24">
        <v>3.12</v>
      </c>
      <c r="W163" s="24">
        <v>33.79</v>
      </c>
      <c r="X163" s="24">
        <f>V163*W163</f>
        <v>105.4248</v>
      </c>
      <c r="Y163" s="24">
        <f>X163-Z163</f>
        <v>105.4248</v>
      </c>
      <c r="Z163" s="24"/>
      <c r="AA163" s="24">
        <v>2.52</v>
      </c>
      <c r="AB163" s="24">
        <v>35.14</v>
      </c>
      <c r="AC163" s="24">
        <f>AA163*AB163</f>
        <v>88.552800000000005</v>
      </c>
      <c r="AD163" s="24">
        <f>AC163-AE163</f>
        <v>88.552800000000005</v>
      </c>
      <c r="AE163" s="24"/>
      <c r="AF163" s="24">
        <f>V163+AA163</f>
        <v>5.6400000000000006</v>
      </c>
      <c r="AG163" s="24">
        <f t="shared" si="552"/>
        <v>193.9776</v>
      </c>
      <c r="AH163" s="24">
        <f t="shared" si="552"/>
        <v>193.9776</v>
      </c>
      <c r="AI163" s="24">
        <f t="shared" si="552"/>
        <v>0</v>
      </c>
    </row>
    <row r="164" spans="1:35" ht="31.5" hidden="1" x14ac:dyDescent="0.25">
      <c r="A164" s="18"/>
      <c r="B164" s="3" t="s">
        <v>164</v>
      </c>
      <c r="C164" s="17">
        <v>5.6400000000000006</v>
      </c>
      <c r="D164" s="24">
        <v>32.270000000000003</v>
      </c>
      <c r="E164" s="24">
        <f>C164*D164*0.5</f>
        <v>91.001400000000018</v>
      </c>
      <c r="F164" s="24">
        <f>E164-G164</f>
        <v>91.001400000000018</v>
      </c>
      <c r="G164" s="24"/>
      <c r="H164" s="24">
        <v>3.12</v>
      </c>
      <c r="I164" s="24">
        <v>32.270000000000003</v>
      </c>
      <c r="J164" s="24">
        <f>H164*I164*0.5</f>
        <v>50.341200000000008</v>
      </c>
      <c r="K164" s="24">
        <f>J164-L164</f>
        <v>50.341200000000008</v>
      </c>
      <c r="L164" s="24"/>
      <c r="M164" s="24">
        <v>2.52</v>
      </c>
      <c r="N164" s="24">
        <v>33.79</v>
      </c>
      <c r="O164" s="24">
        <f>M164*N164*0.5</f>
        <v>42.575400000000002</v>
      </c>
      <c r="P164" s="24">
        <f>O164-Q164</f>
        <v>42.575400000000002</v>
      </c>
      <c r="Q164" s="24"/>
      <c r="R164" s="24">
        <f>H164+M164</f>
        <v>5.6400000000000006</v>
      </c>
      <c r="S164" s="24">
        <f t="shared" si="551"/>
        <v>92.916600000000017</v>
      </c>
      <c r="T164" s="24">
        <f t="shared" si="551"/>
        <v>92.916600000000017</v>
      </c>
      <c r="U164" s="24">
        <f t="shared" si="551"/>
        <v>0</v>
      </c>
      <c r="V164" s="24">
        <v>3.12</v>
      </c>
      <c r="W164" s="24">
        <v>33.79</v>
      </c>
      <c r="X164" s="24">
        <f>V164*W164*0.5</f>
        <v>52.712400000000002</v>
      </c>
      <c r="Y164" s="24">
        <f>X164-Z164</f>
        <v>52.712400000000002</v>
      </c>
      <c r="Z164" s="24"/>
      <c r="AA164" s="24">
        <v>2.52</v>
      </c>
      <c r="AB164" s="24">
        <v>35.14</v>
      </c>
      <c r="AC164" s="24">
        <f>AA164*AB164*0.5</f>
        <v>44.276400000000002</v>
      </c>
      <c r="AD164" s="24">
        <f>AC164-AE164</f>
        <v>44.276400000000002</v>
      </c>
      <c r="AE164" s="24"/>
      <c r="AF164" s="24">
        <f>V164+AA164</f>
        <v>5.6400000000000006</v>
      </c>
      <c r="AG164" s="24">
        <f t="shared" si="552"/>
        <v>96.988799999999998</v>
      </c>
      <c r="AH164" s="24">
        <f t="shared" si="552"/>
        <v>96.988799999999998</v>
      </c>
      <c r="AI164" s="24">
        <f t="shared" si="552"/>
        <v>0</v>
      </c>
    </row>
    <row r="165" spans="1:35" ht="47.25" hidden="1" x14ac:dyDescent="0.25">
      <c r="A165" s="18"/>
      <c r="B165" s="3" t="s">
        <v>169</v>
      </c>
      <c r="C165" s="17">
        <v>5.6400000000000006</v>
      </c>
      <c r="D165" s="24">
        <v>32.270000000000003</v>
      </c>
      <c r="E165" s="24">
        <f>C165*D165*2</f>
        <v>364.00560000000007</v>
      </c>
      <c r="F165" s="24">
        <f>E165-G165</f>
        <v>364.00560000000007</v>
      </c>
      <c r="G165" s="24"/>
      <c r="H165" s="24">
        <v>3.12</v>
      </c>
      <c r="I165" s="24">
        <v>32.270000000000003</v>
      </c>
      <c r="J165" s="24">
        <f>H165*I165*2</f>
        <v>201.36480000000003</v>
      </c>
      <c r="K165" s="24">
        <f>J165-L165</f>
        <v>201.36480000000003</v>
      </c>
      <c r="L165" s="24"/>
      <c r="M165" s="24">
        <v>2.52</v>
      </c>
      <c r="N165" s="24">
        <v>33.79</v>
      </c>
      <c r="O165" s="24">
        <f>M165*N165*2</f>
        <v>170.30160000000001</v>
      </c>
      <c r="P165" s="24">
        <f>O165-Q165</f>
        <v>170.30160000000001</v>
      </c>
      <c r="Q165" s="24"/>
      <c r="R165" s="24">
        <f>H165+M165</f>
        <v>5.6400000000000006</v>
      </c>
      <c r="S165" s="24">
        <f t="shared" si="551"/>
        <v>371.66640000000007</v>
      </c>
      <c r="T165" s="24">
        <f t="shared" si="551"/>
        <v>371.66640000000007</v>
      </c>
      <c r="U165" s="24">
        <f t="shared" si="551"/>
        <v>0</v>
      </c>
      <c r="V165" s="24">
        <v>3.12</v>
      </c>
      <c r="W165" s="24">
        <v>33.79</v>
      </c>
      <c r="X165" s="24">
        <f>V165*W165*2</f>
        <v>210.84960000000001</v>
      </c>
      <c r="Y165" s="24">
        <f>X165-Z165</f>
        <v>210.84960000000001</v>
      </c>
      <c r="Z165" s="24"/>
      <c r="AA165" s="24">
        <v>2.52</v>
      </c>
      <c r="AB165" s="24">
        <v>35.14</v>
      </c>
      <c r="AC165" s="24">
        <f>AA165*AB165*2</f>
        <v>177.10560000000001</v>
      </c>
      <c r="AD165" s="24">
        <f>AC165-AE165</f>
        <v>177.10560000000001</v>
      </c>
      <c r="AE165" s="24"/>
      <c r="AF165" s="24">
        <f>V165+AA165</f>
        <v>5.6400000000000006</v>
      </c>
      <c r="AG165" s="24">
        <f t="shared" si="552"/>
        <v>387.95519999999999</v>
      </c>
      <c r="AH165" s="24">
        <f t="shared" si="552"/>
        <v>387.95519999999999</v>
      </c>
      <c r="AI165" s="24">
        <f t="shared" si="552"/>
        <v>0</v>
      </c>
    </row>
    <row r="166" spans="1:35" s="16" customFormat="1" ht="31.5" hidden="1" x14ac:dyDescent="0.25">
      <c r="A166" s="22" t="s">
        <v>100</v>
      </c>
      <c r="B166" s="10" t="s">
        <v>43</v>
      </c>
      <c r="C166" s="15"/>
      <c r="D166" s="8"/>
      <c r="E166" s="8">
        <f>E167+E168+E169+E170</f>
        <v>685.01250000000005</v>
      </c>
      <c r="F166" s="8">
        <f t="shared" ref="F166:G166" si="553">F167+F168+F169+F170</f>
        <v>685.01250000000005</v>
      </c>
      <c r="G166" s="8">
        <f t="shared" si="553"/>
        <v>0</v>
      </c>
      <c r="H166" s="8"/>
      <c r="I166" s="8"/>
      <c r="J166" s="8">
        <f t="shared" ref="J166" si="554">J167+J168+J169+J170</f>
        <v>388.17374999999998</v>
      </c>
      <c r="K166" s="8">
        <f t="shared" ref="K166" si="555">K167+K168+K169+K170</f>
        <v>388.17374999999998</v>
      </c>
      <c r="L166" s="8">
        <f t="shared" ref="L166" si="556">L167+L168+L169+L170</f>
        <v>0</v>
      </c>
      <c r="M166" s="8"/>
      <c r="N166" s="8"/>
      <c r="O166" s="8">
        <f t="shared" ref="O166" si="557">O167+O168+O169+O170</f>
        <v>310.82024999999999</v>
      </c>
      <c r="P166" s="8">
        <f t="shared" ref="P166" si="558">P167+P168+P169+P170</f>
        <v>310.82024999999999</v>
      </c>
      <c r="Q166" s="8">
        <f t="shared" ref="Q166" si="559">Q167+Q168+Q169+Q170</f>
        <v>0</v>
      </c>
      <c r="R166" s="8"/>
      <c r="S166" s="8">
        <f t="shared" ref="S166" si="560">S167+S168+S169+S170</f>
        <v>698.99400000000003</v>
      </c>
      <c r="T166" s="8">
        <f t="shared" ref="T166" si="561">T167+T168+T169+T170</f>
        <v>698.99400000000003</v>
      </c>
      <c r="U166" s="8">
        <f t="shared" ref="U166" si="562">U167+U168+U169+U170</f>
        <v>0</v>
      </c>
      <c r="V166" s="8"/>
      <c r="W166" s="8"/>
      <c r="X166" s="8">
        <f t="shared" ref="X166" si="563">X167+X168+X169+X170</f>
        <v>406.45724999999993</v>
      </c>
      <c r="Y166" s="8">
        <f t="shared" ref="Y166" si="564">Y167+Y168+Y169+Y170</f>
        <v>406.45724999999993</v>
      </c>
      <c r="Z166" s="8">
        <f t="shared" ref="Z166" si="565">Z167+Z168+Z169+Z170</f>
        <v>0</v>
      </c>
      <c r="AA166" s="8"/>
      <c r="AB166" s="8"/>
      <c r="AC166" s="8">
        <f t="shared" ref="AC166" si="566">AC167+AC168+AC169+AC170</f>
        <v>323.23199999999997</v>
      </c>
      <c r="AD166" s="8">
        <f t="shared" ref="AD166" si="567">AD167+AD168+AD169+AD170</f>
        <v>323.23199999999997</v>
      </c>
      <c r="AE166" s="8">
        <f t="shared" ref="AE166" si="568">AE167+AE168+AE169+AE170</f>
        <v>0</v>
      </c>
      <c r="AF166" s="8"/>
      <c r="AG166" s="8">
        <f t="shared" ref="AG166" si="569">AG167+AG168+AG169+AG170</f>
        <v>729.68925000000002</v>
      </c>
      <c r="AH166" s="8">
        <f t="shared" ref="AH166" si="570">AH167+AH168+AH169+AH170</f>
        <v>729.68925000000002</v>
      </c>
      <c r="AI166" s="8">
        <f t="shared" ref="AI166" si="571">AI167+AI168+AI169+AI170</f>
        <v>0</v>
      </c>
    </row>
    <row r="167" spans="1:35" hidden="1" x14ac:dyDescent="0.25">
      <c r="A167" s="18"/>
      <c r="B167" s="3" t="s">
        <v>25</v>
      </c>
      <c r="C167" s="17">
        <v>4.5</v>
      </c>
      <c r="D167" s="24">
        <v>39.28</v>
      </c>
      <c r="E167" s="24">
        <f>C167*D167</f>
        <v>176.76</v>
      </c>
      <c r="F167" s="24">
        <f>E167-G167</f>
        <v>176.76</v>
      </c>
      <c r="G167" s="24"/>
      <c r="H167" s="24">
        <v>2.5499999999999998</v>
      </c>
      <c r="I167" s="24">
        <v>39.28</v>
      </c>
      <c r="J167" s="24">
        <f>H167*I167</f>
        <v>100.164</v>
      </c>
      <c r="K167" s="24">
        <f>J167-L167</f>
        <v>100.164</v>
      </c>
      <c r="L167" s="24"/>
      <c r="M167" s="24">
        <v>1.95</v>
      </c>
      <c r="N167" s="24">
        <v>41.13</v>
      </c>
      <c r="O167" s="24">
        <f>M167*N167</f>
        <v>80.203500000000005</v>
      </c>
      <c r="P167" s="24">
        <f>O167-Q167</f>
        <v>80.203500000000005</v>
      </c>
      <c r="Q167" s="24"/>
      <c r="R167" s="24">
        <f>H167+M167</f>
        <v>4.5</v>
      </c>
      <c r="S167" s="24">
        <f t="shared" ref="S167:U170" si="572">J167+O167</f>
        <v>180.36750000000001</v>
      </c>
      <c r="T167" s="24">
        <f t="shared" si="572"/>
        <v>180.36750000000001</v>
      </c>
      <c r="U167" s="24">
        <f t="shared" si="572"/>
        <v>0</v>
      </c>
      <c r="V167" s="24">
        <v>2.5499999999999998</v>
      </c>
      <c r="W167" s="24">
        <v>41.13</v>
      </c>
      <c r="X167" s="24">
        <f>V167*W167</f>
        <v>104.8815</v>
      </c>
      <c r="Y167" s="24">
        <f>X167-Z167</f>
        <v>104.8815</v>
      </c>
      <c r="Z167" s="24"/>
      <c r="AA167" s="24">
        <v>1.95</v>
      </c>
      <c r="AB167" s="24">
        <v>42.77</v>
      </c>
      <c r="AC167" s="24">
        <f>AA167*AB167</f>
        <v>83.401499999999999</v>
      </c>
      <c r="AD167" s="24">
        <f>AC167-AE167</f>
        <v>83.401499999999999</v>
      </c>
      <c r="AE167" s="24"/>
      <c r="AF167" s="24">
        <f>V167+AA167</f>
        <v>4.5</v>
      </c>
      <c r="AG167" s="24">
        <f t="shared" ref="AG167:AI170" si="573">X167+AC167</f>
        <v>188.28300000000002</v>
      </c>
      <c r="AH167" s="24">
        <f t="shared" si="573"/>
        <v>188.28300000000002</v>
      </c>
      <c r="AI167" s="24">
        <f t="shared" si="573"/>
        <v>0</v>
      </c>
    </row>
    <row r="168" spans="1:35" hidden="1" x14ac:dyDescent="0.25">
      <c r="A168" s="18"/>
      <c r="B168" s="3" t="s">
        <v>27</v>
      </c>
      <c r="C168" s="17">
        <v>4.5</v>
      </c>
      <c r="D168" s="24">
        <v>32.270000000000003</v>
      </c>
      <c r="E168" s="24">
        <f>C168*D168</f>
        <v>145.215</v>
      </c>
      <c r="F168" s="24">
        <f>E168-G168</f>
        <v>145.215</v>
      </c>
      <c r="G168" s="24"/>
      <c r="H168" s="24">
        <v>2.5499999999999998</v>
      </c>
      <c r="I168" s="24">
        <v>32.270000000000003</v>
      </c>
      <c r="J168" s="24">
        <f>H168*I168</f>
        <v>82.288499999999999</v>
      </c>
      <c r="K168" s="24">
        <f>J168-L168</f>
        <v>82.288499999999999</v>
      </c>
      <c r="L168" s="24"/>
      <c r="M168" s="24">
        <v>1.95</v>
      </c>
      <c r="N168" s="24">
        <v>33.79</v>
      </c>
      <c r="O168" s="24">
        <f>M168*N168</f>
        <v>65.890500000000003</v>
      </c>
      <c r="P168" s="24">
        <f>O168-Q168</f>
        <v>65.890500000000003</v>
      </c>
      <c r="Q168" s="24"/>
      <c r="R168" s="24">
        <f>H168+M168</f>
        <v>4.5</v>
      </c>
      <c r="S168" s="24">
        <f t="shared" si="572"/>
        <v>148.179</v>
      </c>
      <c r="T168" s="24">
        <f t="shared" si="572"/>
        <v>148.179</v>
      </c>
      <c r="U168" s="24">
        <f t="shared" si="572"/>
        <v>0</v>
      </c>
      <c r="V168" s="24">
        <v>2.5499999999999998</v>
      </c>
      <c r="W168" s="24">
        <v>33.79</v>
      </c>
      <c r="X168" s="24">
        <f>V168*W168</f>
        <v>86.16449999999999</v>
      </c>
      <c r="Y168" s="24">
        <f>X168-Z168</f>
        <v>86.16449999999999</v>
      </c>
      <c r="Z168" s="24"/>
      <c r="AA168" s="24">
        <v>1.95</v>
      </c>
      <c r="AB168" s="24">
        <v>35.14</v>
      </c>
      <c r="AC168" s="24">
        <f>AA168*AB168</f>
        <v>68.522999999999996</v>
      </c>
      <c r="AD168" s="24">
        <f>AC168-AE168</f>
        <v>68.522999999999996</v>
      </c>
      <c r="AE168" s="24"/>
      <c r="AF168" s="24">
        <f>V168+AA168</f>
        <v>4.5</v>
      </c>
      <c r="AG168" s="24">
        <f t="shared" si="573"/>
        <v>154.6875</v>
      </c>
      <c r="AH168" s="24">
        <f t="shared" si="573"/>
        <v>154.6875</v>
      </c>
      <c r="AI168" s="24">
        <f t="shared" si="573"/>
        <v>0</v>
      </c>
    </row>
    <row r="169" spans="1:35" ht="31.5" hidden="1" x14ac:dyDescent="0.25">
      <c r="A169" s="18"/>
      <c r="B169" s="3" t="s">
        <v>164</v>
      </c>
      <c r="C169" s="17">
        <v>4.5</v>
      </c>
      <c r="D169" s="24">
        <v>32.270000000000003</v>
      </c>
      <c r="E169" s="24">
        <f>C169*D169*0.5</f>
        <v>72.607500000000002</v>
      </c>
      <c r="F169" s="24">
        <f>E169-G169</f>
        <v>72.607500000000002</v>
      </c>
      <c r="G169" s="24"/>
      <c r="H169" s="24">
        <v>2.5499999999999998</v>
      </c>
      <c r="I169" s="24">
        <v>32.270000000000003</v>
      </c>
      <c r="J169" s="24">
        <f>H169*I169*0.5</f>
        <v>41.14425</v>
      </c>
      <c r="K169" s="24">
        <f>J169-L169</f>
        <v>41.14425</v>
      </c>
      <c r="L169" s="24"/>
      <c r="M169" s="24">
        <v>1.95</v>
      </c>
      <c r="N169" s="24">
        <v>33.79</v>
      </c>
      <c r="O169" s="24">
        <f>M169*N169*0.5</f>
        <v>32.945250000000001</v>
      </c>
      <c r="P169" s="24">
        <f>O169-Q169</f>
        <v>32.945250000000001</v>
      </c>
      <c r="Q169" s="24"/>
      <c r="R169" s="24">
        <f>H169+M169</f>
        <v>4.5</v>
      </c>
      <c r="S169" s="24">
        <f t="shared" si="572"/>
        <v>74.089500000000001</v>
      </c>
      <c r="T169" s="24">
        <f t="shared" si="572"/>
        <v>74.089500000000001</v>
      </c>
      <c r="U169" s="24">
        <f t="shared" si="572"/>
        <v>0</v>
      </c>
      <c r="V169" s="24">
        <v>2.5499999999999998</v>
      </c>
      <c r="W169" s="24">
        <v>33.79</v>
      </c>
      <c r="X169" s="24">
        <f>V169*W169*0.5</f>
        <v>43.082249999999995</v>
      </c>
      <c r="Y169" s="24">
        <f>X169-Z169</f>
        <v>43.082249999999995</v>
      </c>
      <c r="Z169" s="24"/>
      <c r="AA169" s="24">
        <v>1.95</v>
      </c>
      <c r="AB169" s="24">
        <v>35.14</v>
      </c>
      <c r="AC169" s="24">
        <f>AA169*AB169*0.5</f>
        <v>34.261499999999998</v>
      </c>
      <c r="AD169" s="24">
        <f>AC169-AE169</f>
        <v>34.261499999999998</v>
      </c>
      <c r="AE169" s="24"/>
      <c r="AF169" s="24">
        <f>V169+AA169</f>
        <v>4.5</v>
      </c>
      <c r="AG169" s="24">
        <f t="shared" si="573"/>
        <v>77.34375</v>
      </c>
      <c r="AH169" s="24">
        <f t="shared" si="573"/>
        <v>77.34375</v>
      </c>
      <c r="AI169" s="24">
        <f t="shared" si="573"/>
        <v>0</v>
      </c>
    </row>
    <row r="170" spans="1:35" ht="47.25" hidden="1" x14ac:dyDescent="0.25">
      <c r="A170" s="18"/>
      <c r="B170" s="3" t="s">
        <v>169</v>
      </c>
      <c r="C170" s="17">
        <v>4.5</v>
      </c>
      <c r="D170" s="24">
        <v>32.270000000000003</v>
      </c>
      <c r="E170" s="24">
        <f>C170*D170*2</f>
        <v>290.43</v>
      </c>
      <c r="F170" s="24">
        <f>E170-G170</f>
        <v>290.43</v>
      </c>
      <c r="G170" s="24"/>
      <c r="H170" s="24">
        <v>2.5499999999999998</v>
      </c>
      <c r="I170" s="24">
        <v>32.270000000000003</v>
      </c>
      <c r="J170" s="24">
        <f>H170*I170*2</f>
        <v>164.577</v>
      </c>
      <c r="K170" s="24">
        <f>J170-L170</f>
        <v>164.577</v>
      </c>
      <c r="L170" s="24"/>
      <c r="M170" s="24">
        <v>1.95</v>
      </c>
      <c r="N170" s="24">
        <v>33.79</v>
      </c>
      <c r="O170" s="24">
        <f>M170*N170*2</f>
        <v>131.78100000000001</v>
      </c>
      <c r="P170" s="24">
        <f>O170-Q170</f>
        <v>131.78100000000001</v>
      </c>
      <c r="Q170" s="24"/>
      <c r="R170" s="24">
        <f>H170+M170</f>
        <v>4.5</v>
      </c>
      <c r="S170" s="24">
        <f t="shared" si="572"/>
        <v>296.358</v>
      </c>
      <c r="T170" s="24">
        <f t="shared" si="572"/>
        <v>296.358</v>
      </c>
      <c r="U170" s="24">
        <f t="shared" si="572"/>
        <v>0</v>
      </c>
      <c r="V170" s="24">
        <v>2.5499999999999998</v>
      </c>
      <c r="W170" s="24">
        <v>33.79</v>
      </c>
      <c r="X170" s="24">
        <f>V170*W170*2</f>
        <v>172.32899999999998</v>
      </c>
      <c r="Y170" s="24">
        <f>X170-Z170</f>
        <v>172.32899999999998</v>
      </c>
      <c r="Z170" s="24"/>
      <c r="AA170" s="24">
        <v>1.95</v>
      </c>
      <c r="AB170" s="24">
        <v>35.14</v>
      </c>
      <c r="AC170" s="24">
        <f>AA170*AB170*2</f>
        <v>137.04599999999999</v>
      </c>
      <c r="AD170" s="24">
        <f>AC170-AE170</f>
        <v>137.04599999999999</v>
      </c>
      <c r="AE170" s="24"/>
      <c r="AF170" s="24">
        <f>V170+AA170</f>
        <v>4.5</v>
      </c>
      <c r="AG170" s="24">
        <f t="shared" si="573"/>
        <v>309.375</v>
      </c>
      <c r="AH170" s="24">
        <f t="shared" si="573"/>
        <v>309.375</v>
      </c>
      <c r="AI170" s="24">
        <f t="shared" si="573"/>
        <v>0</v>
      </c>
    </row>
    <row r="171" spans="1:35" s="16" customFormat="1" ht="31.5" hidden="1" x14ac:dyDescent="0.25">
      <c r="A171" s="22" t="s">
        <v>101</v>
      </c>
      <c r="B171" s="10" t="s">
        <v>44</v>
      </c>
      <c r="C171" s="15"/>
      <c r="D171" s="8"/>
      <c r="E171" s="8">
        <f>E172+E173+E174+E175</f>
        <v>1351.758</v>
      </c>
      <c r="F171" s="8">
        <f t="shared" ref="F171:G171" si="574">F172+F173+F174+F175</f>
        <v>1351.758</v>
      </c>
      <c r="G171" s="8">
        <f t="shared" si="574"/>
        <v>0</v>
      </c>
      <c r="H171" s="8"/>
      <c r="I171" s="8"/>
      <c r="J171" s="8">
        <f t="shared" ref="J171" si="575">J172+J173+J174+J175</f>
        <v>697.19050000000004</v>
      </c>
      <c r="K171" s="8">
        <f t="shared" ref="K171" si="576">K172+K173+K174+K175</f>
        <v>697.19050000000004</v>
      </c>
      <c r="L171" s="8">
        <f t="shared" ref="L171" si="577">L172+L173+L174+L175</f>
        <v>0</v>
      </c>
      <c r="M171" s="8"/>
      <c r="N171" s="8"/>
      <c r="O171" s="8">
        <f t="shared" ref="O171" si="578">O172+O173+O174+O175</f>
        <v>685.39850000000001</v>
      </c>
      <c r="P171" s="8">
        <f t="shared" ref="P171" si="579">P172+P173+P174+P175</f>
        <v>685.39850000000001</v>
      </c>
      <c r="Q171" s="8">
        <f t="shared" ref="Q171" si="580">Q172+Q173+Q174+Q175</f>
        <v>0</v>
      </c>
      <c r="R171" s="8"/>
      <c r="S171" s="8">
        <f t="shared" ref="S171" si="581">S172+S173+S174+S175</f>
        <v>1382.5890000000002</v>
      </c>
      <c r="T171" s="8">
        <f t="shared" ref="T171" si="582">T172+T173+T174+T175</f>
        <v>1382.5890000000002</v>
      </c>
      <c r="U171" s="8">
        <f t="shared" ref="U171" si="583">U172+U173+U174+U175</f>
        <v>0</v>
      </c>
      <c r="V171" s="8"/>
      <c r="W171" s="8"/>
      <c r="X171" s="8">
        <f t="shared" ref="X171" si="584">X172+X173+X174+X175</f>
        <v>730.02909999999997</v>
      </c>
      <c r="Y171" s="8">
        <f t="shared" ref="Y171" si="585">Y172+Y173+Y174+Y175</f>
        <v>730.02909999999997</v>
      </c>
      <c r="Z171" s="8">
        <f t="shared" ref="Z171" si="586">Z172+Z173+Z174+Z175</f>
        <v>0</v>
      </c>
      <c r="AA171" s="8"/>
      <c r="AB171" s="8"/>
      <c r="AC171" s="8">
        <f t="shared" ref="AC171" si="587">AC172+AC173+AC174+AC175</f>
        <v>712.76800000000003</v>
      </c>
      <c r="AD171" s="8">
        <f t="shared" ref="AD171" si="588">AD172+AD173+AD174+AD175</f>
        <v>712.76800000000003</v>
      </c>
      <c r="AE171" s="8">
        <f t="shared" ref="AE171" si="589">AE172+AE173+AE174+AE175</f>
        <v>0</v>
      </c>
      <c r="AF171" s="8"/>
      <c r="AG171" s="8">
        <f t="shared" ref="AG171" si="590">AG172+AG173+AG174+AG175</f>
        <v>1442.7971</v>
      </c>
      <c r="AH171" s="8">
        <f t="shared" ref="AH171" si="591">AH172+AH173+AH174+AH175</f>
        <v>1442.7971</v>
      </c>
      <c r="AI171" s="8">
        <f t="shared" ref="AI171" si="592">AI172+AI173+AI174+AI175</f>
        <v>0</v>
      </c>
    </row>
    <row r="172" spans="1:35" hidden="1" x14ac:dyDescent="0.25">
      <c r="A172" s="18"/>
      <c r="B172" s="3" t="s">
        <v>25</v>
      </c>
      <c r="C172" s="17">
        <v>8.879999999999999</v>
      </c>
      <c r="D172" s="24">
        <v>39.28</v>
      </c>
      <c r="E172" s="24">
        <f>C172*D172</f>
        <v>348.8064</v>
      </c>
      <c r="F172" s="24">
        <f>E172-G172</f>
        <v>348.8064</v>
      </c>
      <c r="G172" s="24"/>
      <c r="H172" s="24">
        <v>4.58</v>
      </c>
      <c r="I172" s="24">
        <v>39.28</v>
      </c>
      <c r="J172" s="24">
        <f>H172*I172</f>
        <v>179.9024</v>
      </c>
      <c r="K172" s="24">
        <f>J172-L172</f>
        <v>179.9024</v>
      </c>
      <c r="L172" s="24"/>
      <c r="M172" s="24">
        <v>4.3</v>
      </c>
      <c r="N172" s="24">
        <v>41.13</v>
      </c>
      <c r="O172" s="24">
        <f>M172*N172</f>
        <v>176.85900000000001</v>
      </c>
      <c r="P172" s="24">
        <f>O172-Q172</f>
        <v>176.85900000000001</v>
      </c>
      <c r="Q172" s="24"/>
      <c r="R172" s="24">
        <f>H172+M172</f>
        <v>8.879999999999999</v>
      </c>
      <c r="S172" s="24">
        <f t="shared" ref="S172:U175" si="593">J172+O172</f>
        <v>356.76139999999998</v>
      </c>
      <c r="T172" s="24">
        <f t="shared" si="593"/>
        <v>356.76139999999998</v>
      </c>
      <c r="U172" s="24">
        <f t="shared" si="593"/>
        <v>0</v>
      </c>
      <c r="V172" s="24">
        <v>4.58</v>
      </c>
      <c r="W172" s="24">
        <v>41.13</v>
      </c>
      <c r="X172" s="24">
        <f>V172*W172</f>
        <v>188.37540000000001</v>
      </c>
      <c r="Y172" s="24">
        <f>X172-Z172</f>
        <v>188.37540000000001</v>
      </c>
      <c r="Z172" s="24"/>
      <c r="AA172" s="24">
        <v>4.3</v>
      </c>
      <c r="AB172" s="24">
        <v>42.77</v>
      </c>
      <c r="AC172" s="24">
        <f>AA172*AB172</f>
        <v>183.911</v>
      </c>
      <c r="AD172" s="24">
        <f>AC172-AE172</f>
        <v>183.911</v>
      </c>
      <c r="AE172" s="24"/>
      <c r="AF172" s="24">
        <f>V172+AA172</f>
        <v>8.879999999999999</v>
      </c>
      <c r="AG172" s="24">
        <f t="shared" ref="AG172:AI175" si="594">X172+AC172</f>
        <v>372.28640000000001</v>
      </c>
      <c r="AH172" s="24">
        <f t="shared" si="594"/>
        <v>372.28640000000001</v>
      </c>
      <c r="AI172" s="24">
        <f t="shared" si="594"/>
        <v>0</v>
      </c>
    </row>
    <row r="173" spans="1:35" hidden="1" x14ac:dyDescent="0.25">
      <c r="A173" s="18"/>
      <c r="B173" s="3" t="s">
        <v>27</v>
      </c>
      <c r="C173" s="17">
        <v>8.879999999999999</v>
      </c>
      <c r="D173" s="24">
        <v>32.270000000000003</v>
      </c>
      <c r="E173" s="24">
        <f>C173*D173</f>
        <v>286.55759999999998</v>
      </c>
      <c r="F173" s="24">
        <f>E173-G173</f>
        <v>286.55759999999998</v>
      </c>
      <c r="G173" s="24"/>
      <c r="H173" s="24">
        <v>4.58</v>
      </c>
      <c r="I173" s="24">
        <v>32.270000000000003</v>
      </c>
      <c r="J173" s="24">
        <f>H173*I173</f>
        <v>147.79660000000001</v>
      </c>
      <c r="K173" s="24">
        <f>J173-L173</f>
        <v>147.79660000000001</v>
      </c>
      <c r="L173" s="24"/>
      <c r="M173" s="24">
        <v>4.3</v>
      </c>
      <c r="N173" s="24">
        <v>33.79</v>
      </c>
      <c r="O173" s="24">
        <f>M173*N173</f>
        <v>145.297</v>
      </c>
      <c r="P173" s="24">
        <f>O173-Q173</f>
        <v>145.297</v>
      </c>
      <c r="Q173" s="24"/>
      <c r="R173" s="24">
        <f>H173+M173</f>
        <v>8.879999999999999</v>
      </c>
      <c r="S173" s="24">
        <f t="shared" si="593"/>
        <v>293.09360000000004</v>
      </c>
      <c r="T173" s="24">
        <f t="shared" si="593"/>
        <v>293.09360000000004</v>
      </c>
      <c r="U173" s="24">
        <f t="shared" si="593"/>
        <v>0</v>
      </c>
      <c r="V173" s="24">
        <v>4.58</v>
      </c>
      <c r="W173" s="24">
        <v>33.79</v>
      </c>
      <c r="X173" s="24">
        <f>V173*W173</f>
        <v>154.75819999999999</v>
      </c>
      <c r="Y173" s="24">
        <f>X173-Z173</f>
        <v>154.75819999999999</v>
      </c>
      <c r="Z173" s="24"/>
      <c r="AA173" s="24">
        <v>4.3</v>
      </c>
      <c r="AB173" s="24">
        <v>35.14</v>
      </c>
      <c r="AC173" s="24">
        <f>AA173*AB173</f>
        <v>151.102</v>
      </c>
      <c r="AD173" s="24">
        <f>AC173-AE173</f>
        <v>151.102</v>
      </c>
      <c r="AE173" s="24"/>
      <c r="AF173" s="24">
        <f>V173+AA173</f>
        <v>8.879999999999999</v>
      </c>
      <c r="AG173" s="24">
        <f t="shared" si="594"/>
        <v>305.86019999999996</v>
      </c>
      <c r="AH173" s="24">
        <f t="shared" si="594"/>
        <v>305.86019999999996</v>
      </c>
      <c r="AI173" s="24">
        <f t="shared" si="594"/>
        <v>0</v>
      </c>
    </row>
    <row r="174" spans="1:35" ht="31.5" hidden="1" x14ac:dyDescent="0.25">
      <c r="A174" s="18"/>
      <c r="B174" s="3" t="s">
        <v>164</v>
      </c>
      <c r="C174" s="17">
        <v>8.879999999999999</v>
      </c>
      <c r="D174" s="24">
        <v>32.270000000000003</v>
      </c>
      <c r="E174" s="24">
        <f>C174*D174*0.5</f>
        <v>143.27879999999999</v>
      </c>
      <c r="F174" s="24">
        <f>E174-G174</f>
        <v>143.27879999999999</v>
      </c>
      <c r="G174" s="24"/>
      <c r="H174" s="24">
        <v>4.58</v>
      </c>
      <c r="I174" s="24">
        <v>32.270000000000003</v>
      </c>
      <c r="J174" s="24">
        <f>H174*I174*0.5</f>
        <v>73.898300000000006</v>
      </c>
      <c r="K174" s="24">
        <f>J174-L174</f>
        <v>73.898300000000006</v>
      </c>
      <c r="L174" s="24"/>
      <c r="M174" s="24">
        <v>4.3</v>
      </c>
      <c r="N174" s="24">
        <v>33.79</v>
      </c>
      <c r="O174" s="24">
        <f>M174*N174*0.5</f>
        <v>72.648499999999999</v>
      </c>
      <c r="P174" s="24">
        <f>O174-Q174</f>
        <v>72.648499999999999</v>
      </c>
      <c r="Q174" s="24"/>
      <c r="R174" s="24">
        <f>H174+M174</f>
        <v>8.879999999999999</v>
      </c>
      <c r="S174" s="24">
        <f t="shared" si="593"/>
        <v>146.54680000000002</v>
      </c>
      <c r="T174" s="24">
        <f t="shared" si="593"/>
        <v>146.54680000000002</v>
      </c>
      <c r="U174" s="24">
        <f t="shared" si="593"/>
        <v>0</v>
      </c>
      <c r="V174" s="24">
        <v>4.58</v>
      </c>
      <c r="W174" s="24">
        <v>33.79</v>
      </c>
      <c r="X174" s="24">
        <f>V174*W174*0.5</f>
        <v>77.379099999999994</v>
      </c>
      <c r="Y174" s="24">
        <f>X174-Z174</f>
        <v>77.379099999999994</v>
      </c>
      <c r="Z174" s="24"/>
      <c r="AA174" s="24">
        <v>4.3</v>
      </c>
      <c r="AB174" s="24">
        <v>35.14</v>
      </c>
      <c r="AC174" s="24">
        <f>AA174*AB174*0.5</f>
        <v>75.551000000000002</v>
      </c>
      <c r="AD174" s="24">
        <f>AC174-AE174</f>
        <v>75.551000000000002</v>
      </c>
      <c r="AE174" s="24"/>
      <c r="AF174" s="24">
        <f>V174+AA174</f>
        <v>8.879999999999999</v>
      </c>
      <c r="AG174" s="24">
        <f t="shared" si="594"/>
        <v>152.93009999999998</v>
      </c>
      <c r="AH174" s="24">
        <f t="shared" si="594"/>
        <v>152.93009999999998</v>
      </c>
      <c r="AI174" s="24">
        <f t="shared" si="594"/>
        <v>0</v>
      </c>
    </row>
    <row r="175" spans="1:35" ht="47.25" hidden="1" x14ac:dyDescent="0.25">
      <c r="A175" s="18"/>
      <c r="B175" s="3" t="s">
        <v>169</v>
      </c>
      <c r="C175" s="17">
        <v>8.879999999999999</v>
      </c>
      <c r="D175" s="24">
        <v>32.270000000000003</v>
      </c>
      <c r="E175" s="24">
        <f>C175*D175*2</f>
        <v>573.11519999999996</v>
      </c>
      <c r="F175" s="24">
        <f>E175-G175</f>
        <v>573.11519999999996</v>
      </c>
      <c r="G175" s="24"/>
      <c r="H175" s="24">
        <v>4.58</v>
      </c>
      <c r="I175" s="24">
        <v>32.270000000000003</v>
      </c>
      <c r="J175" s="24">
        <f>H175*I175*2</f>
        <v>295.59320000000002</v>
      </c>
      <c r="K175" s="24">
        <f>J175-L175</f>
        <v>295.59320000000002</v>
      </c>
      <c r="L175" s="24"/>
      <c r="M175" s="24">
        <v>4.3</v>
      </c>
      <c r="N175" s="24">
        <v>33.79</v>
      </c>
      <c r="O175" s="24">
        <f>M175*N175*2</f>
        <v>290.59399999999999</v>
      </c>
      <c r="P175" s="24">
        <f>O175-Q175</f>
        <v>290.59399999999999</v>
      </c>
      <c r="Q175" s="24"/>
      <c r="R175" s="24">
        <f>H175+M175</f>
        <v>8.879999999999999</v>
      </c>
      <c r="S175" s="24">
        <f t="shared" si="593"/>
        <v>586.18720000000008</v>
      </c>
      <c r="T175" s="24">
        <f t="shared" si="593"/>
        <v>586.18720000000008</v>
      </c>
      <c r="U175" s="24">
        <f t="shared" si="593"/>
        <v>0</v>
      </c>
      <c r="V175" s="24">
        <v>4.58</v>
      </c>
      <c r="W175" s="24">
        <v>33.79</v>
      </c>
      <c r="X175" s="24">
        <f>V175*W175*2</f>
        <v>309.51639999999998</v>
      </c>
      <c r="Y175" s="24">
        <f>X175-Z175</f>
        <v>309.51639999999998</v>
      </c>
      <c r="Z175" s="24"/>
      <c r="AA175" s="24">
        <v>4.3</v>
      </c>
      <c r="AB175" s="24">
        <v>35.14</v>
      </c>
      <c r="AC175" s="24">
        <f>AA175*AB175*2</f>
        <v>302.20400000000001</v>
      </c>
      <c r="AD175" s="24">
        <f>AC175-AE175</f>
        <v>302.20400000000001</v>
      </c>
      <c r="AE175" s="24"/>
      <c r="AF175" s="24">
        <f>V175+AA175</f>
        <v>8.879999999999999</v>
      </c>
      <c r="AG175" s="24">
        <f t="shared" si="594"/>
        <v>611.72039999999993</v>
      </c>
      <c r="AH175" s="24">
        <f t="shared" si="594"/>
        <v>611.72039999999993</v>
      </c>
      <c r="AI175" s="24">
        <f t="shared" si="594"/>
        <v>0</v>
      </c>
    </row>
    <row r="176" spans="1:35" s="16" customFormat="1" ht="31.5" hidden="1" x14ac:dyDescent="0.25">
      <c r="A176" s="22" t="s">
        <v>102</v>
      </c>
      <c r="B176" s="10" t="s">
        <v>45</v>
      </c>
      <c r="C176" s="15"/>
      <c r="D176" s="8"/>
      <c r="E176" s="8">
        <f>E177+E178+E179+E180</f>
        <v>863.11575000000016</v>
      </c>
      <c r="F176" s="8">
        <f t="shared" ref="F176:G176" si="595">F177+F178+F179+F180</f>
        <v>863.11575000000016</v>
      </c>
      <c r="G176" s="8">
        <f t="shared" si="595"/>
        <v>0</v>
      </c>
      <c r="H176" s="8"/>
      <c r="I176" s="8"/>
      <c r="J176" s="8">
        <f t="shared" ref="J176" si="596">J177+J178+J179+J180</f>
        <v>484.07550000000003</v>
      </c>
      <c r="K176" s="8">
        <f t="shared" ref="K176" si="597">K177+K178+K179+K180</f>
        <v>484.07550000000003</v>
      </c>
      <c r="L176" s="8">
        <f t="shared" ref="L176" si="598">L177+L178+L179+L180</f>
        <v>0</v>
      </c>
      <c r="M176" s="8"/>
      <c r="N176" s="8"/>
      <c r="O176" s="8">
        <f t="shared" ref="O176" si="599">O177+O178+O179+O180</f>
        <v>396.89355000000006</v>
      </c>
      <c r="P176" s="8">
        <f t="shared" ref="P176" si="600">P177+P178+P179+P180</f>
        <v>396.89355000000006</v>
      </c>
      <c r="Q176" s="8">
        <f t="shared" ref="Q176" si="601">Q177+Q178+Q179+Q180</f>
        <v>0</v>
      </c>
      <c r="R176" s="8"/>
      <c r="S176" s="8">
        <f t="shared" ref="S176" si="602">S177+S178+S179+S180</f>
        <v>880.96905000000015</v>
      </c>
      <c r="T176" s="8">
        <f t="shared" ref="T176" si="603">T177+T178+T179+T180</f>
        <v>880.96905000000015</v>
      </c>
      <c r="U176" s="8">
        <f t="shared" ref="U176" si="604">U177+U178+U179+U180</f>
        <v>0</v>
      </c>
      <c r="V176" s="8"/>
      <c r="W176" s="8"/>
      <c r="X176" s="8">
        <f t="shared" ref="X176" si="605">X177+X178+X179+X180</f>
        <v>506.87610000000006</v>
      </c>
      <c r="Y176" s="8">
        <f t="shared" ref="Y176" si="606">Y177+Y178+Y179+Y180</f>
        <v>506.87610000000006</v>
      </c>
      <c r="Z176" s="8">
        <f t="shared" ref="Z176" si="607">Z177+Z178+Z179+Z180</f>
        <v>0</v>
      </c>
      <c r="AA176" s="8"/>
      <c r="AB176" s="8"/>
      <c r="AC176" s="8">
        <f t="shared" ref="AC176" si="608">AC177+AC178+AC179+AC180</f>
        <v>412.74240000000003</v>
      </c>
      <c r="AD176" s="8">
        <f t="shared" ref="AD176" si="609">AD177+AD178+AD179+AD180</f>
        <v>412.74240000000003</v>
      </c>
      <c r="AE176" s="8">
        <f t="shared" ref="AE176" si="610">AE177+AE178+AE179+AE180</f>
        <v>0</v>
      </c>
      <c r="AF176" s="8"/>
      <c r="AG176" s="8">
        <f t="shared" ref="AG176" si="611">AG177+AG178+AG179+AG180</f>
        <v>919.61850000000004</v>
      </c>
      <c r="AH176" s="8">
        <f t="shared" ref="AH176" si="612">AH177+AH178+AH179+AH180</f>
        <v>919.61850000000004</v>
      </c>
      <c r="AI176" s="8">
        <f t="shared" ref="AI176" si="613">AI177+AI178+AI179+AI180</f>
        <v>0</v>
      </c>
    </row>
    <row r="177" spans="1:35" hidden="1" x14ac:dyDescent="0.25">
      <c r="A177" s="18"/>
      <c r="B177" s="3" t="s">
        <v>25</v>
      </c>
      <c r="C177" s="17">
        <v>5.67</v>
      </c>
      <c r="D177" s="24">
        <v>39.28</v>
      </c>
      <c r="E177" s="24">
        <f>C177*D177</f>
        <v>222.7176</v>
      </c>
      <c r="F177" s="24">
        <f>E177-G177</f>
        <v>222.7176</v>
      </c>
      <c r="G177" s="24"/>
      <c r="H177" s="24">
        <v>3.18</v>
      </c>
      <c r="I177" s="24">
        <v>39.28</v>
      </c>
      <c r="J177" s="24">
        <f>H177*I177</f>
        <v>124.91040000000001</v>
      </c>
      <c r="K177" s="24">
        <f>J177-L177</f>
        <v>124.91040000000001</v>
      </c>
      <c r="L177" s="24"/>
      <c r="M177" s="24">
        <v>2.4900000000000002</v>
      </c>
      <c r="N177" s="24">
        <v>41.13</v>
      </c>
      <c r="O177" s="24">
        <f>M177*N177</f>
        <v>102.41370000000002</v>
      </c>
      <c r="P177" s="24">
        <f>O177-Q177</f>
        <v>102.41370000000002</v>
      </c>
      <c r="Q177" s="24"/>
      <c r="R177" s="24">
        <f>H177+M177</f>
        <v>5.67</v>
      </c>
      <c r="S177" s="24">
        <f t="shared" ref="S177:U178" si="614">J177+O177</f>
        <v>227.32410000000004</v>
      </c>
      <c r="T177" s="24">
        <f t="shared" si="614"/>
        <v>227.32410000000004</v>
      </c>
      <c r="U177" s="24">
        <f t="shared" si="614"/>
        <v>0</v>
      </c>
      <c r="V177" s="24">
        <v>3.18</v>
      </c>
      <c r="W177" s="24">
        <v>41.13</v>
      </c>
      <c r="X177" s="24">
        <f>V177*W177</f>
        <v>130.79340000000002</v>
      </c>
      <c r="Y177" s="24">
        <f>X177-Z177</f>
        <v>130.79340000000002</v>
      </c>
      <c r="Z177" s="24"/>
      <c r="AA177" s="24">
        <v>2.4900000000000002</v>
      </c>
      <c r="AB177" s="24">
        <v>42.77</v>
      </c>
      <c r="AC177" s="24">
        <f>AA177*AB177</f>
        <v>106.49730000000001</v>
      </c>
      <c r="AD177" s="24">
        <f>AC177-AE177</f>
        <v>106.49730000000001</v>
      </c>
      <c r="AE177" s="24"/>
      <c r="AF177" s="24">
        <f>V177+AA177</f>
        <v>5.67</v>
      </c>
      <c r="AG177" s="24">
        <f t="shared" ref="AG177:AI178" si="615">X177+AC177</f>
        <v>237.29070000000002</v>
      </c>
      <c r="AH177" s="24">
        <f t="shared" si="615"/>
        <v>237.29070000000002</v>
      </c>
      <c r="AI177" s="24">
        <f t="shared" si="615"/>
        <v>0</v>
      </c>
    </row>
    <row r="178" spans="1:35" hidden="1" x14ac:dyDescent="0.25">
      <c r="A178" s="18"/>
      <c r="B178" s="3" t="s">
        <v>27</v>
      </c>
      <c r="C178" s="17">
        <v>5.67</v>
      </c>
      <c r="D178" s="24">
        <v>32.270000000000003</v>
      </c>
      <c r="E178" s="24">
        <f>C178*D178</f>
        <v>182.97090000000003</v>
      </c>
      <c r="F178" s="24">
        <f>E178-G178</f>
        <v>182.97090000000003</v>
      </c>
      <c r="G178" s="24"/>
      <c r="H178" s="24">
        <v>3.18</v>
      </c>
      <c r="I178" s="24">
        <v>32.270000000000003</v>
      </c>
      <c r="J178" s="24">
        <f>H178*I178</f>
        <v>102.61860000000001</v>
      </c>
      <c r="K178" s="24">
        <f>J178-L178</f>
        <v>102.61860000000001</v>
      </c>
      <c r="L178" s="24"/>
      <c r="M178" s="24">
        <v>2.4900000000000002</v>
      </c>
      <c r="N178" s="24">
        <v>33.79</v>
      </c>
      <c r="O178" s="24">
        <f>M178*N178</f>
        <v>84.137100000000004</v>
      </c>
      <c r="P178" s="24">
        <f>O178-Q178</f>
        <v>84.137100000000004</v>
      </c>
      <c r="Q178" s="24"/>
      <c r="R178" s="24">
        <f>H178+M178</f>
        <v>5.67</v>
      </c>
      <c r="S178" s="24">
        <f t="shared" si="614"/>
        <v>186.75570000000002</v>
      </c>
      <c r="T178" s="24">
        <f t="shared" si="614"/>
        <v>186.75570000000002</v>
      </c>
      <c r="U178" s="24">
        <f t="shared" si="614"/>
        <v>0</v>
      </c>
      <c r="V178" s="24">
        <v>3.18</v>
      </c>
      <c r="W178" s="24">
        <v>33.79</v>
      </c>
      <c r="X178" s="24">
        <f>V178*W178</f>
        <v>107.4522</v>
      </c>
      <c r="Y178" s="24">
        <f>X178-Z178</f>
        <v>107.4522</v>
      </c>
      <c r="Z178" s="24"/>
      <c r="AA178" s="24">
        <v>2.4900000000000002</v>
      </c>
      <c r="AB178" s="24">
        <v>35.14</v>
      </c>
      <c r="AC178" s="24">
        <f>AA178*AB178</f>
        <v>87.49860000000001</v>
      </c>
      <c r="AD178" s="24">
        <f>AC178-AE178</f>
        <v>87.49860000000001</v>
      </c>
      <c r="AE178" s="24"/>
      <c r="AF178" s="24">
        <f>V178+AA178</f>
        <v>5.67</v>
      </c>
      <c r="AG178" s="24">
        <f t="shared" si="615"/>
        <v>194.95080000000002</v>
      </c>
      <c r="AH178" s="24">
        <f t="shared" si="615"/>
        <v>194.95080000000002</v>
      </c>
      <c r="AI178" s="24">
        <f t="shared" si="615"/>
        <v>0</v>
      </c>
    </row>
    <row r="179" spans="1:35" ht="31.5" hidden="1" x14ac:dyDescent="0.25">
      <c r="A179" s="18"/>
      <c r="B179" s="3" t="s">
        <v>164</v>
      </c>
      <c r="C179" s="17">
        <v>5.67</v>
      </c>
      <c r="D179" s="24">
        <v>32.270000000000003</v>
      </c>
      <c r="E179" s="24">
        <f>C179*D179*0.5</f>
        <v>91.485450000000014</v>
      </c>
      <c r="F179" s="24">
        <f>E179</f>
        <v>91.485450000000014</v>
      </c>
      <c r="G179" s="24"/>
      <c r="H179" s="24">
        <v>3.18</v>
      </c>
      <c r="I179" s="24">
        <v>32.270000000000003</v>
      </c>
      <c r="J179" s="24">
        <f>H179*I179*0.5</f>
        <v>51.309300000000007</v>
      </c>
      <c r="K179" s="24">
        <f>J179</f>
        <v>51.309300000000007</v>
      </c>
      <c r="L179" s="24"/>
      <c r="M179" s="24">
        <v>2.4900000000000002</v>
      </c>
      <c r="N179" s="24">
        <v>33.79</v>
      </c>
      <c r="O179" s="24">
        <f>M179*N179*0.5</f>
        <v>42.068550000000002</v>
      </c>
      <c r="P179" s="24">
        <f>O179</f>
        <v>42.068550000000002</v>
      </c>
      <c r="Q179" s="24"/>
      <c r="R179" s="24">
        <f>H179+M179</f>
        <v>5.67</v>
      </c>
      <c r="S179" s="24">
        <f>J179+O179</f>
        <v>93.377850000000009</v>
      </c>
      <c r="T179" s="24">
        <f>S179</f>
        <v>93.377850000000009</v>
      </c>
      <c r="U179" s="24">
        <v>0</v>
      </c>
      <c r="V179" s="24">
        <v>3.18</v>
      </c>
      <c r="W179" s="24">
        <v>33.79</v>
      </c>
      <c r="X179" s="24">
        <f>V179*W179*0.5</f>
        <v>53.726100000000002</v>
      </c>
      <c r="Y179" s="24">
        <f>X179</f>
        <v>53.726100000000002</v>
      </c>
      <c r="Z179" s="24"/>
      <c r="AA179" s="24">
        <v>2.4900000000000002</v>
      </c>
      <c r="AB179" s="24">
        <v>35.14</v>
      </c>
      <c r="AC179" s="24">
        <f>AA179*AB179*0.5</f>
        <v>43.749300000000005</v>
      </c>
      <c r="AD179" s="24">
        <f>AC179</f>
        <v>43.749300000000005</v>
      </c>
      <c r="AE179" s="24"/>
      <c r="AF179" s="24">
        <f>V179+AA179</f>
        <v>5.67</v>
      </c>
      <c r="AG179" s="24">
        <f>X179+AC179</f>
        <v>97.475400000000008</v>
      </c>
      <c r="AH179" s="24">
        <f>AG179</f>
        <v>97.475400000000008</v>
      </c>
      <c r="AI179" s="24">
        <v>0</v>
      </c>
    </row>
    <row r="180" spans="1:35" ht="47.25" hidden="1" x14ac:dyDescent="0.25">
      <c r="A180" s="18"/>
      <c r="B180" s="3" t="s">
        <v>169</v>
      </c>
      <c r="C180" s="17">
        <v>5.67</v>
      </c>
      <c r="D180" s="24">
        <v>32.270000000000003</v>
      </c>
      <c r="E180" s="24">
        <f>C180*D180*2</f>
        <v>365.94180000000006</v>
      </c>
      <c r="F180" s="24">
        <f>E180-G180</f>
        <v>365.94180000000006</v>
      </c>
      <c r="G180" s="24"/>
      <c r="H180" s="24">
        <v>3.18</v>
      </c>
      <c r="I180" s="24">
        <v>32.270000000000003</v>
      </c>
      <c r="J180" s="24">
        <f>H180*I180*2</f>
        <v>205.23720000000003</v>
      </c>
      <c r="K180" s="24">
        <f>J180-L180</f>
        <v>205.23720000000003</v>
      </c>
      <c r="L180" s="24"/>
      <c r="M180" s="24">
        <v>2.4900000000000002</v>
      </c>
      <c r="N180" s="24">
        <v>33.79</v>
      </c>
      <c r="O180" s="24">
        <f>M180*N180*2</f>
        <v>168.27420000000001</v>
      </c>
      <c r="P180" s="24">
        <f>O180-Q180</f>
        <v>168.27420000000001</v>
      </c>
      <c r="Q180" s="24"/>
      <c r="R180" s="24">
        <f>H180+M180</f>
        <v>5.67</v>
      </c>
      <c r="S180" s="24">
        <f t="shared" ref="S180" si="616">J180+O180</f>
        <v>373.51140000000004</v>
      </c>
      <c r="T180" s="24">
        <f t="shared" ref="T180" si="617">K180+P180</f>
        <v>373.51140000000004</v>
      </c>
      <c r="U180" s="24">
        <f t="shared" ref="U180" si="618">L180+Q180</f>
        <v>0</v>
      </c>
      <c r="V180" s="24">
        <v>3.18</v>
      </c>
      <c r="W180" s="24">
        <v>33.79</v>
      </c>
      <c r="X180" s="24">
        <f>V180*W180*2</f>
        <v>214.90440000000001</v>
      </c>
      <c r="Y180" s="24">
        <f>X180-Z180</f>
        <v>214.90440000000001</v>
      </c>
      <c r="Z180" s="24"/>
      <c r="AA180" s="24">
        <v>2.4900000000000002</v>
      </c>
      <c r="AB180" s="24">
        <v>35.14</v>
      </c>
      <c r="AC180" s="24">
        <f>AA180*AB180*2</f>
        <v>174.99720000000002</v>
      </c>
      <c r="AD180" s="24">
        <f>AC180-AE180</f>
        <v>174.99720000000002</v>
      </c>
      <c r="AE180" s="24"/>
      <c r="AF180" s="24">
        <f>V180+AA180</f>
        <v>5.67</v>
      </c>
      <c r="AG180" s="24">
        <f t="shared" ref="AG180" si="619">X180+AC180</f>
        <v>389.90160000000003</v>
      </c>
      <c r="AH180" s="24">
        <f t="shared" ref="AH180" si="620">Y180+AD180</f>
        <v>389.90160000000003</v>
      </c>
      <c r="AI180" s="24">
        <f t="shared" ref="AI180" si="621">Z180+AE180</f>
        <v>0</v>
      </c>
    </row>
    <row r="181" spans="1:35" s="16" customFormat="1" ht="31.5" hidden="1" x14ac:dyDescent="0.25">
      <c r="A181" s="22" t="s">
        <v>103</v>
      </c>
      <c r="B181" s="10" t="s">
        <v>163</v>
      </c>
      <c r="C181" s="15"/>
      <c r="D181" s="8"/>
      <c r="E181" s="8">
        <f>E182+E183+E184+E185</f>
        <v>3041.4555000000005</v>
      </c>
      <c r="F181" s="8">
        <f t="shared" ref="F181:G181" si="622">F182+F183+F184+F185</f>
        <v>3041.4555000000005</v>
      </c>
      <c r="G181" s="8">
        <f t="shared" si="622"/>
        <v>0</v>
      </c>
      <c r="H181" s="8"/>
      <c r="I181" s="8"/>
      <c r="J181" s="8">
        <f t="shared" ref="J181" si="623">J182+J183+J184+J185</f>
        <v>1543.5615000000003</v>
      </c>
      <c r="K181" s="8">
        <f t="shared" ref="K181" si="624">K182+K183+K184+K185</f>
        <v>1543.5615000000003</v>
      </c>
      <c r="L181" s="8">
        <f t="shared" ref="L181" si="625">L182+L183+L184+L185</f>
        <v>0</v>
      </c>
      <c r="M181" s="8"/>
      <c r="N181" s="8"/>
      <c r="O181" s="8">
        <f t="shared" ref="O181" si="626">O182+O183+O184+O185</f>
        <v>1568.4468000000002</v>
      </c>
      <c r="P181" s="8">
        <f t="shared" ref="P181" si="627">P182+P183+P184+P185</f>
        <v>1568.4468000000002</v>
      </c>
      <c r="Q181" s="8">
        <f t="shared" ref="Q181" si="628">Q182+Q183+Q184+Q185</f>
        <v>0</v>
      </c>
      <c r="R181" s="8"/>
      <c r="S181" s="8">
        <f t="shared" ref="S181" si="629">S182+S183+S184+S185</f>
        <v>3112.0083000000004</v>
      </c>
      <c r="T181" s="8">
        <f t="shared" ref="T181" si="630">T182+T183+T184+T185</f>
        <v>3112.0083000000004</v>
      </c>
      <c r="U181" s="8">
        <f t="shared" ref="U181" si="631">U182+U183+U184+U185</f>
        <v>0</v>
      </c>
      <c r="V181" s="8"/>
      <c r="W181" s="8"/>
      <c r="X181" s="8">
        <f t="shared" ref="X181" si="632">X182+X183+X184+X185</f>
        <v>1616.2653</v>
      </c>
      <c r="Y181" s="8">
        <f t="shared" ref="Y181" si="633">Y182+Y183+Y184+Y185</f>
        <v>1616.2653</v>
      </c>
      <c r="Z181" s="8">
        <f t="shared" ref="Z181" si="634">Z182+Z183+Z184+Z185</f>
        <v>0</v>
      </c>
      <c r="AA181" s="8"/>
      <c r="AB181" s="8"/>
      <c r="AC181" s="8">
        <f t="shared" ref="AC181" si="635">AC182+AC183+AC184+AC185</f>
        <v>1631.0784000000001</v>
      </c>
      <c r="AD181" s="8">
        <f t="shared" ref="AD181" si="636">AD182+AD183+AD184+AD185</f>
        <v>1631.0784000000001</v>
      </c>
      <c r="AE181" s="8">
        <f t="shared" ref="AE181" si="637">AE182+AE183+AE184+AE185</f>
        <v>0</v>
      </c>
      <c r="AF181" s="8"/>
      <c r="AG181" s="8">
        <f t="shared" ref="AG181" si="638">AG182+AG183+AG184+AG185</f>
        <v>3247.3437000000004</v>
      </c>
      <c r="AH181" s="8">
        <f t="shared" ref="AH181" si="639">AH182+AH183+AH184+AH185</f>
        <v>3247.3437000000004</v>
      </c>
      <c r="AI181" s="8">
        <f t="shared" ref="AI181" si="640">AI182+AI183+AI184+AI185</f>
        <v>0</v>
      </c>
    </row>
    <row r="182" spans="1:35" hidden="1" x14ac:dyDescent="0.25">
      <c r="A182" s="18"/>
      <c r="B182" s="3" t="s">
        <v>25</v>
      </c>
      <c r="C182" s="17">
        <v>19.98</v>
      </c>
      <c r="D182" s="24">
        <v>39.28</v>
      </c>
      <c r="E182" s="24">
        <f>C182*D182</f>
        <v>784.81440000000009</v>
      </c>
      <c r="F182" s="24">
        <f>E182-G182</f>
        <v>784.81440000000009</v>
      </c>
      <c r="G182" s="24"/>
      <c r="H182" s="24">
        <v>10.14</v>
      </c>
      <c r="I182" s="24">
        <v>39.28</v>
      </c>
      <c r="J182" s="24">
        <f>H182*I182</f>
        <v>398.29920000000004</v>
      </c>
      <c r="K182" s="24">
        <f>J182-L182</f>
        <v>398.29920000000004</v>
      </c>
      <c r="L182" s="24"/>
      <c r="M182" s="24">
        <v>9.84</v>
      </c>
      <c r="N182" s="24">
        <v>41.13</v>
      </c>
      <c r="O182" s="24">
        <f>M182*N182</f>
        <v>404.7192</v>
      </c>
      <c r="P182" s="24">
        <f>O182-Q182</f>
        <v>404.7192</v>
      </c>
      <c r="Q182" s="24"/>
      <c r="R182" s="24">
        <f>H182+M182</f>
        <v>19.98</v>
      </c>
      <c r="S182" s="24">
        <f t="shared" ref="S182:U183" si="641">J182+O182</f>
        <v>803.01840000000004</v>
      </c>
      <c r="T182" s="24">
        <f t="shared" si="641"/>
        <v>803.01840000000004</v>
      </c>
      <c r="U182" s="24">
        <f t="shared" si="641"/>
        <v>0</v>
      </c>
      <c r="V182" s="24">
        <v>10.14</v>
      </c>
      <c r="W182" s="24">
        <v>41.13</v>
      </c>
      <c r="X182" s="24">
        <f>V182*W182</f>
        <v>417.05820000000006</v>
      </c>
      <c r="Y182" s="24">
        <f>X182-Z182</f>
        <v>417.05820000000006</v>
      </c>
      <c r="Z182" s="24"/>
      <c r="AA182" s="24">
        <v>9.84</v>
      </c>
      <c r="AB182" s="24">
        <v>42.77</v>
      </c>
      <c r="AC182" s="24">
        <f>AA182*AB182</f>
        <v>420.85680000000002</v>
      </c>
      <c r="AD182" s="24">
        <f>AC182-AE182</f>
        <v>420.85680000000002</v>
      </c>
      <c r="AE182" s="24"/>
      <c r="AF182" s="24">
        <f>V182+AA182</f>
        <v>19.98</v>
      </c>
      <c r="AG182" s="24">
        <f t="shared" ref="AG182:AI183" si="642">X182+AC182</f>
        <v>837.91500000000008</v>
      </c>
      <c r="AH182" s="24">
        <f t="shared" si="642"/>
        <v>837.91500000000008</v>
      </c>
      <c r="AI182" s="24">
        <f t="shared" si="642"/>
        <v>0</v>
      </c>
    </row>
    <row r="183" spans="1:35" hidden="1" x14ac:dyDescent="0.25">
      <c r="A183" s="18"/>
      <c r="B183" s="3" t="s">
        <v>27</v>
      </c>
      <c r="C183" s="17">
        <v>19.98</v>
      </c>
      <c r="D183" s="24">
        <v>32.270000000000003</v>
      </c>
      <c r="E183" s="24">
        <f>C183*D183</f>
        <v>644.7546000000001</v>
      </c>
      <c r="F183" s="24">
        <f>E183-G183</f>
        <v>644.7546000000001</v>
      </c>
      <c r="G183" s="24"/>
      <c r="H183" s="24">
        <v>10.14</v>
      </c>
      <c r="I183" s="24">
        <v>32.270000000000003</v>
      </c>
      <c r="J183" s="24">
        <f>H183*I183</f>
        <v>327.21780000000007</v>
      </c>
      <c r="K183" s="24">
        <f>J183-L183</f>
        <v>327.21780000000007</v>
      </c>
      <c r="L183" s="24"/>
      <c r="M183" s="24">
        <v>9.84</v>
      </c>
      <c r="N183" s="24">
        <v>33.79</v>
      </c>
      <c r="O183" s="24">
        <f>M183*N183</f>
        <v>332.49360000000001</v>
      </c>
      <c r="P183" s="24">
        <f>O183-Q183</f>
        <v>332.49360000000001</v>
      </c>
      <c r="Q183" s="24"/>
      <c r="R183" s="24">
        <f>H183+M183</f>
        <v>19.98</v>
      </c>
      <c r="S183" s="24">
        <f t="shared" si="641"/>
        <v>659.71140000000014</v>
      </c>
      <c r="T183" s="24">
        <f t="shared" si="641"/>
        <v>659.71140000000014</v>
      </c>
      <c r="U183" s="24">
        <f t="shared" si="641"/>
        <v>0</v>
      </c>
      <c r="V183" s="24">
        <v>10.14</v>
      </c>
      <c r="W183" s="24">
        <v>33.79</v>
      </c>
      <c r="X183" s="24">
        <f>V183*W183</f>
        <v>342.63060000000002</v>
      </c>
      <c r="Y183" s="24">
        <f>X183-Z183</f>
        <v>342.63060000000002</v>
      </c>
      <c r="Z183" s="24"/>
      <c r="AA183" s="24">
        <v>9.84</v>
      </c>
      <c r="AB183" s="24">
        <v>35.14</v>
      </c>
      <c r="AC183" s="24">
        <f>AA183*AB183</f>
        <v>345.77760000000001</v>
      </c>
      <c r="AD183" s="24">
        <f>AC183-AE183</f>
        <v>345.77760000000001</v>
      </c>
      <c r="AE183" s="24"/>
      <c r="AF183" s="24">
        <f>V183+AA183</f>
        <v>19.98</v>
      </c>
      <c r="AG183" s="24">
        <f t="shared" si="642"/>
        <v>688.40820000000008</v>
      </c>
      <c r="AH183" s="24">
        <f t="shared" si="642"/>
        <v>688.40820000000008</v>
      </c>
      <c r="AI183" s="24">
        <f t="shared" si="642"/>
        <v>0</v>
      </c>
    </row>
    <row r="184" spans="1:35" ht="31.5" hidden="1" x14ac:dyDescent="0.25">
      <c r="A184" s="18"/>
      <c r="B184" s="3" t="s">
        <v>164</v>
      </c>
      <c r="C184" s="17">
        <v>19.98</v>
      </c>
      <c r="D184" s="24">
        <v>32.270000000000003</v>
      </c>
      <c r="E184" s="24">
        <f>C184*D184*0.5</f>
        <v>322.37730000000005</v>
      </c>
      <c r="F184" s="24">
        <f>E184</f>
        <v>322.37730000000005</v>
      </c>
      <c r="G184" s="24"/>
      <c r="H184" s="24">
        <v>10.14</v>
      </c>
      <c r="I184" s="24">
        <v>32.270000000000003</v>
      </c>
      <c r="J184" s="24">
        <f>H184*I184*0.5</f>
        <v>163.60890000000003</v>
      </c>
      <c r="K184" s="24">
        <f>J184</f>
        <v>163.60890000000003</v>
      </c>
      <c r="L184" s="24"/>
      <c r="M184" s="24">
        <v>9.84</v>
      </c>
      <c r="N184" s="24">
        <v>33.79</v>
      </c>
      <c r="O184" s="24">
        <f>M184*N184*0.5</f>
        <v>166.24680000000001</v>
      </c>
      <c r="P184" s="24">
        <f>O184</f>
        <v>166.24680000000001</v>
      </c>
      <c r="Q184" s="24"/>
      <c r="R184" s="24">
        <f>H184+M184</f>
        <v>19.98</v>
      </c>
      <c r="S184" s="24">
        <f>J184+O184</f>
        <v>329.85570000000007</v>
      </c>
      <c r="T184" s="24">
        <f>S184</f>
        <v>329.85570000000007</v>
      </c>
      <c r="U184" s="24">
        <v>0</v>
      </c>
      <c r="V184" s="24">
        <v>10.14</v>
      </c>
      <c r="W184" s="24">
        <v>33.79</v>
      </c>
      <c r="X184" s="24">
        <f>V184*W184*0.5</f>
        <v>171.31530000000001</v>
      </c>
      <c r="Y184" s="24">
        <f>X184</f>
        <v>171.31530000000001</v>
      </c>
      <c r="Z184" s="24"/>
      <c r="AA184" s="24">
        <v>9.84</v>
      </c>
      <c r="AB184" s="24">
        <v>35.14</v>
      </c>
      <c r="AC184" s="24">
        <f>AA184*AB184*0.5</f>
        <v>172.8888</v>
      </c>
      <c r="AD184" s="24">
        <f>AC184</f>
        <v>172.8888</v>
      </c>
      <c r="AE184" s="24"/>
      <c r="AF184" s="24">
        <f>V184+AA184</f>
        <v>19.98</v>
      </c>
      <c r="AG184" s="24">
        <f>X184+AC184</f>
        <v>344.20410000000004</v>
      </c>
      <c r="AH184" s="24">
        <f>AG184</f>
        <v>344.20410000000004</v>
      </c>
      <c r="AI184" s="24">
        <v>0</v>
      </c>
    </row>
    <row r="185" spans="1:35" ht="47.25" hidden="1" x14ac:dyDescent="0.25">
      <c r="A185" s="18"/>
      <c r="B185" s="3" t="s">
        <v>169</v>
      </c>
      <c r="C185" s="17">
        <v>19.98</v>
      </c>
      <c r="D185" s="24">
        <v>32.270000000000003</v>
      </c>
      <c r="E185" s="24">
        <f>C185*D185*2</f>
        <v>1289.5092000000002</v>
      </c>
      <c r="F185" s="24">
        <f>E185-G185</f>
        <v>1289.5092000000002</v>
      </c>
      <c r="G185" s="24"/>
      <c r="H185" s="24">
        <v>10.14</v>
      </c>
      <c r="I185" s="24">
        <v>32.270000000000003</v>
      </c>
      <c r="J185" s="24">
        <f>H185*I185*2</f>
        <v>654.43560000000014</v>
      </c>
      <c r="K185" s="24">
        <f>J185-L185</f>
        <v>654.43560000000014</v>
      </c>
      <c r="L185" s="24"/>
      <c r="M185" s="24">
        <v>9.84</v>
      </c>
      <c r="N185" s="24">
        <v>33.79</v>
      </c>
      <c r="O185" s="24">
        <f>M185*N185*2</f>
        <v>664.98720000000003</v>
      </c>
      <c r="P185" s="24">
        <f>O185-Q185</f>
        <v>664.98720000000003</v>
      </c>
      <c r="Q185" s="24"/>
      <c r="R185" s="24">
        <f>H185+M185</f>
        <v>19.98</v>
      </c>
      <c r="S185" s="24">
        <f t="shared" ref="S185" si="643">J185+O185</f>
        <v>1319.4228000000003</v>
      </c>
      <c r="T185" s="24">
        <f t="shared" ref="T185" si="644">K185+P185</f>
        <v>1319.4228000000003</v>
      </c>
      <c r="U185" s="24">
        <f t="shared" ref="U185" si="645">L185+Q185</f>
        <v>0</v>
      </c>
      <c r="V185" s="24">
        <v>10.14</v>
      </c>
      <c r="W185" s="24">
        <v>33.79</v>
      </c>
      <c r="X185" s="24">
        <f>V185*W185*2</f>
        <v>685.26120000000003</v>
      </c>
      <c r="Y185" s="24">
        <f>X185-Z185</f>
        <v>685.26120000000003</v>
      </c>
      <c r="Z185" s="24"/>
      <c r="AA185" s="24">
        <v>9.84</v>
      </c>
      <c r="AB185" s="24">
        <v>35.14</v>
      </c>
      <c r="AC185" s="24">
        <f>AA185*AB185*2</f>
        <v>691.55520000000001</v>
      </c>
      <c r="AD185" s="24">
        <f>AC185-AE185</f>
        <v>691.55520000000001</v>
      </c>
      <c r="AE185" s="24"/>
      <c r="AF185" s="24">
        <f>V185+AA185</f>
        <v>19.98</v>
      </c>
      <c r="AG185" s="24">
        <f t="shared" ref="AG185" si="646">X185+AC185</f>
        <v>1376.8164000000002</v>
      </c>
      <c r="AH185" s="24">
        <f t="shared" ref="AH185" si="647">Y185+AD185</f>
        <v>1376.8164000000002</v>
      </c>
      <c r="AI185" s="24">
        <f t="shared" ref="AI185" si="648">Z185+AE185</f>
        <v>0</v>
      </c>
    </row>
    <row r="186" spans="1:35" s="16" customFormat="1" ht="47.25" hidden="1" x14ac:dyDescent="0.25">
      <c r="A186" s="22" t="s">
        <v>104</v>
      </c>
      <c r="B186" s="7" t="s">
        <v>152</v>
      </c>
      <c r="C186" s="15"/>
      <c r="D186" s="8"/>
      <c r="E186" s="8">
        <f>E187+E188+E189+E190+E191</f>
        <v>669.06260000000009</v>
      </c>
      <c r="F186" s="8">
        <f t="shared" ref="F186:G186" si="649">F187+F188+F189+F190+F191</f>
        <v>669.06260000000009</v>
      </c>
      <c r="G186" s="8">
        <f t="shared" si="649"/>
        <v>0</v>
      </c>
      <c r="H186" s="8"/>
      <c r="I186" s="8"/>
      <c r="J186" s="8">
        <f t="shared" ref="J186" si="650">J187+J188+J189+J190+J191</f>
        <v>332.93920000000003</v>
      </c>
      <c r="K186" s="8">
        <f t="shared" ref="K186" si="651">K187+K188+K189+K190+K191</f>
        <v>332.93920000000003</v>
      </c>
      <c r="L186" s="8">
        <f t="shared" ref="L186" si="652">L187+L188+L189+L190+L191</f>
        <v>0</v>
      </c>
      <c r="M186" s="8"/>
      <c r="N186" s="8"/>
      <c r="O186" s="8">
        <f t="shared" ref="O186" si="653">O187+O188+O189+O190+O191</f>
        <v>351.94979999999998</v>
      </c>
      <c r="P186" s="8">
        <f t="shared" ref="P186" si="654">P187+P188+P189+P190+P191</f>
        <v>351.94979999999998</v>
      </c>
      <c r="Q186" s="8">
        <f t="shared" ref="Q186" si="655">Q187+Q188+Q189+Q190+Q191</f>
        <v>0</v>
      </c>
      <c r="R186" s="8"/>
      <c r="S186" s="8">
        <f t="shared" ref="S186" si="656">S187+S188+S189+S190+S191</f>
        <v>684.88900000000001</v>
      </c>
      <c r="T186" s="8">
        <f t="shared" ref="T186" si="657">T187+T188+T189+T190+T191</f>
        <v>684.88900000000001</v>
      </c>
      <c r="U186" s="8">
        <f t="shared" ref="U186" si="658">U187+U188+U189+U190+U191</f>
        <v>0</v>
      </c>
      <c r="V186" s="8"/>
      <c r="W186" s="8"/>
      <c r="X186" s="8">
        <f t="shared" ref="X186" si="659">X187+X188+X189+X190+X191</f>
        <v>348.61519999999996</v>
      </c>
      <c r="Y186" s="8">
        <f t="shared" ref="Y186" si="660">Y187+Y188+Y189+Y190+Y191</f>
        <v>348.61519999999996</v>
      </c>
      <c r="Z186" s="8">
        <f t="shared" ref="Z186" si="661">Z187+Z188+Z189+Z190+Z191</f>
        <v>0</v>
      </c>
      <c r="AA186" s="8"/>
      <c r="AB186" s="8"/>
      <c r="AC186" s="8">
        <f t="shared" ref="AC186" si="662">AC187+AC188+AC189+AC190+AC191</f>
        <v>366.00859999999994</v>
      </c>
      <c r="AD186" s="8">
        <f t="shared" ref="AD186" si="663">AD187+AD188+AD189+AD190+AD191</f>
        <v>366.00859999999994</v>
      </c>
      <c r="AE186" s="8">
        <f t="shared" ref="AE186" si="664">AE187+AE188+AE189+AE190+AE191</f>
        <v>0</v>
      </c>
      <c r="AF186" s="8"/>
      <c r="AG186" s="8">
        <f t="shared" ref="AG186" si="665">AG187+AG188+AG189+AG190+AG191</f>
        <v>714.62379999999996</v>
      </c>
      <c r="AH186" s="8">
        <f t="shared" ref="AH186" si="666">AH187+AH188+AH189+AH190+AH191</f>
        <v>714.62379999999996</v>
      </c>
      <c r="AI186" s="8">
        <f t="shared" ref="AI186" si="667">AI187+AI188+AI189+AI190+AI191</f>
        <v>0</v>
      </c>
    </row>
    <row r="187" spans="1:35" hidden="1" x14ac:dyDescent="0.25">
      <c r="A187" s="18"/>
      <c r="B187" s="3" t="s">
        <v>46</v>
      </c>
      <c r="C187" s="17">
        <v>3.34</v>
      </c>
      <c r="D187" s="24">
        <v>39.28</v>
      </c>
      <c r="E187" s="24">
        <f>C187*D187</f>
        <v>131.1952</v>
      </c>
      <c r="F187" s="24">
        <f>E187-G187</f>
        <v>131.1952</v>
      </c>
      <c r="G187" s="24"/>
      <c r="H187" s="24">
        <v>1.64</v>
      </c>
      <c r="I187" s="24">
        <v>39.28</v>
      </c>
      <c r="J187" s="24">
        <f>H187*I187</f>
        <v>64.419200000000004</v>
      </c>
      <c r="K187" s="24">
        <f>J187-L187</f>
        <v>64.419200000000004</v>
      </c>
      <c r="L187" s="24"/>
      <c r="M187" s="24">
        <v>1.7</v>
      </c>
      <c r="N187" s="24">
        <v>41.13</v>
      </c>
      <c r="O187" s="24">
        <f>M187*N187</f>
        <v>69.921000000000006</v>
      </c>
      <c r="P187" s="24">
        <f>O187-Q187</f>
        <v>69.921000000000006</v>
      </c>
      <c r="Q187" s="24"/>
      <c r="R187" s="24">
        <f>H187+M187</f>
        <v>3.34</v>
      </c>
      <c r="S187" s="24">
        <f t="shared" ref="S187:U189" si="668">J187+O187</f>
        <v>134.34020000000001</v>
      </c>
      <c r="T187" s="24">
        <f t="shared" si="668"/>
        <v>134.34020000000001</v>
      </c>
      <c r="U187" s="24">
        <f t="shared" si="668"/>
        <v>0</v>
      </c>
      <c r="V187" s="24">
        <v>1.64</v>
      </c>
      <c r="W187" s="24">
        <v>41.13</v>
      </c>
      <c r="X187" s="24">
        <f>V187*W187</f>
        <v>67.453199999999995</v>
      </c>
      <c r="Y187" s="24">
        <f>X187-Z187</f>
        <v>67.453199999999995</v>
      </c>
      <c r="Z187" s="24"/>
      <c r="AA187" s="24">
        <v>1.7</v>
      </c>
      <c r="AB187" s="24">
        <v>42.77</v>
      </c>
      <c r="AC187" s="24">
        <f>AA187*AB187</f>
        <v>72.709000000000003</v>
      </c>
      <c r="AD187" s="24">
        <f>AC187-AE187</f>
        <v>72.709000000000003</v>
      </c>
      <c r="AE187" s="24"/>
      <c r="AF187" s="24">
        <f>V187+AA187</f>
        <v>3.34</v>
      </c>
      <c r="AG187" s="24">
        <f t="shared" ref="AG187:AI189" si="669">X187+AC187</f>
        <v>140.16219999999998</v>
      </c>
      <c r="AH187" s="24">
        <f t="shared" si="669"/>
        <v>140.16219999999998</v>
      </c>
      <c r="AI187" s="24">
        <f t="shared" si="669"/>
        <v>0</v>
      </c>
    </row>
    <row r="188" spans="1:35" hidden="1" x14ac:dyDescent="0.25">
      <c r="A188" s="18"/>
      <c r="B188" s="3" t="s">
        <v>47</v>
      </c>
      <c r="C188" s="17">
        <v>3.88</v>
      </c>
      <c r="D188" s="24">
        <v>32.270000000000003</v>
      </c>
      <c r="E188" s="24">
        <f>C188*D188</f>
        <v>125.20760000000001</v>
      </c>
      <c r="F188" s="24">
        <f t="shared" ref="F188:F189" si="670">E188-G188</f>
        <v>125.20760000000001</v>
      </c>
      <c r="G188" s="24"/>
      <c r="H188" s="24">
        <v>1.92</v>
      </c>
      <c r="I188" s="24">
        <v>32.270000000000003</v>
      </c>
      <c r="J188" s="24">
        <f>H188*I188</f>
        <v>61.958400000000005</v>
      </c>
      <c r="K188" s="24">
        <f>J188-L188</f>
        <v>61.958400000000005</v>
      </c>
      <c r="L188" s="24"/>
      <c r="M188" s="24">
        <v>1.96</v>
      </c>
      <c r="N188" s="24">
        <v>33.79</v>
      </c>
      <c r="O188" s="24">
        <f>M188*N188</f>
        <v>66.228399999999993</v>
      </c>
      <c r="P188" s="24">
        <f>O188-Q188</f>
        <v>66.228399999999993</v>
      </c>
      <c r="Q188" s="24"/>
      <c r="R188" s="24">
        <f>H188+M188</f>
        <v>3.88</v>
      </c>
      <c r="S188" s="24">
        <f t="shared" si="668"/>
        <v>128.18680000000001</v>
      </c>
      <c r="T188" s="24">
        <f t="shared" si="668"/>
        <v>128.18680000000001</v>
      </c>
      <c r="U188" s="24">
        <f t="shared" si="668"/>
        <v>0</v>
      </c>
      <c r="V188" s="24">
        <v>1.92</v>
      </c>
      <c r="W188" s="24">
        <v>33.79</v>
      </c>
      <c r="X188" s="24">
        <f>V188*W188</f>
        <v>64.876800000000003</v>
      </c>
      <c r="Y188" s="24">
        <f>X188-Z188</f>
        <v>64.876800000000003</v>
      </c>
      <c r="Z188" s="24"/>
      <c r="AA188" s="24">
        <v>1.96</v>
      </c>
      <c r="AB188" s="24">
        <v>35.14</v>
      </c>
      <c r="AC188" s="24">
        <f>AA188*AB188</f>
        <v>68.874399999999994</v>
      </c>
      <c r="AD188" s="24">
        <f>AC188-AE188</f>
        <v>68.874399999999994</v>
      </c>
      <c r="AE188" s="24"/>
      <c r="AF188" s="24">
        <f>V188+AA188</f>
        <v>3.88</v>
      </c>
      <c r="AG188" s="24">
        <f t="shared" si="669"/>
        <v>133.75119999999998</v>
      </c>
      <c r="AH188" s="24">
        <f t="shared" si="669"/>
        <v>133.75119999999998</v>
      </c>
      <c r="AI188" s="24">
        <f t="shared" si="669"/>
        <v>0</v>
      </c>
    </row>
    <row r="189" spans="1:35" hidden="1" x14ac:dyDescent="0.25">
      <c r="A189" s="18"/>
      <c r="B189" s="3" t="s">
        <v>26</v>
      </c>
      <c r="C189" s="17">
        <v>0.54</v>
      </c>
      <c r="D189" s="24">
        <v>184.52</v>
      </c>
      <c r="E189" s="24">
        <f>C189*D189</f>
        <v>99.640800000000013</v>
      </c>
      <c r="F189" s="24">
        <f t="shared" si="670"/>
        <v>99.640800000000013</v>
      </c>
      <c r="G189" s="24"/>
      <c r="H189" s="24">
        <v>0.28000000000000003</v>
      </c>
      <c r="I189" s="24">
        <v>184.52</v>
      </c>
      <c r="J189" s="24">
        <f>H189*I189</f>
        <v>51.665600000000005</v>
      </c>
      <c r="K189" s="24">
        <f>J189-L189</f>
        <v>51.665600000000005</v>
      </c>
      <c r="L189" s="24"/>
      <c r="M189" s="24">
        <v>0.26</v>
      </c>
      <c r="N189" s="24">
        <v>193.19</v>
      </c>
      <c r="O189" s="24">
        <f>M189*N189</f>
        <v>50.229399999999998</v>
      </c>
      <c r="P189" s="24">
        <f>O189-Q189</f>
        <v>50.229399999999998</v>
      </c>
      <c r="Q189" s="24"/>
      <c r="R189" s="24">
        <f>H189+M189</f>
        <v>0.54</v>
      </c>
      <c r="S189" s="24">
        <f t="shared" si="668"/>
        <v>101.89500000000001</v>
      </c>
      <c r="T189" s="24">
        <f t="shared" si="668"/>
        <v>101.89500000000001</v>
      </c>
      <c r="U189" s="24">
        <f t="shared" si="668"/>
        <v>0</v>
      </c>
      <c r="V189" s="24">
        <v>0.28000000000000003</v>
      </c>
      <c r="W189" s="24">
        <v>193.19</v>
      </c>
      <c r="X189" s="24">
        <f>V189*W189</f>
        <v>54.093200000000003</v>
      </c>
      <c r="Y189" s="24">
        <f>X189-Z189</f>
        <v>54.093200000000003</v>
      </c>
      <c r="Z189" s="24"/>
      <c r="AA189" s="24">
        <v>0.26</v>
      </c>
      <c r="AB189" s="24">
        <v>200.92</v>
      </c>
      <c r="AC189" s="24">
        <f>AA189*AB189</f>
        <v>52.239199999999997</v>
      </c>
      <c r="AD189" s="24">
        <f>AC189-AE189</f>
        <v>52.239199999999997</v>
      </c>
      <c r="AE189" s="24"/>
      <c r="AF189" s="24">
        <f>V189+AA189</f>
        <v>0.54</v>
      </c>
      <c r="AG189" s="24">
        <f t="shared" si="669"/>
        <v>106.33240000000001</v>
      </c>
      <c r="AH189" s="24">
        <f t="shared" si="669"/>
        <v>106.33240000000001</v>
      </c>
      <c r="AI189" s="24">
        <f t="shared" si="669"/>
        <v>0</v>
      </c>
    </row>
    <row r="190" spans="1:35" ht="31.5" hidden="1" x14ac:dyDescent="0.25">
      <c r="A190" s="18"/>
      <c r="B190" s="3" t="s">
        <v>164</v>
      </c>
      <c r="C190" s="17">
        <v>3.88</v>
      </c>
      <c r="D190" s="24">
        <v>32.270000000000003</v>
      </c>
      <c r="E190" s="24">
        <f>C190*D190*0.5</f>
        <v>62.603800000000007</v>
      </c>
      <c r="F190" s="24">
        <f>E190</f>
        <v>62.603800000000007</v>
      </c>
      <c r="G190" s="24"/>
      <c r="H190" s="24">
        <v>1.92</v>
      </c>
      <c r="I190" s="24">
        <v>32.270000000000003</v>
      </c>
      <c r="J190" s="24">
        <f>H190*I190*0.5</f>
        <v>30.979200000000002</v>
      </c>
      <c r="K190" s="24">
        <f>J190</f>
        <v>30.979200000000002</v>
      </c>
      <c r="L190" s="24"/>
      <c r="M190" s="24">
        <v>1.96</v>
      </c>
      <c r="N190" s="24">
        <v>33.79</v>
      </c>
      <c r="O190" s="24">
        <f>M190*N190*0.5</f>
        <v>33.114199999999997</v>
      </c>
      <c r="P190" s="24">
        <f>O190</f>
        <v>33.114199999999997</v>
      </c>
      <c r="Q190" s="24"/>
      <c r="R190" s="24">
        <f>R188</f>
        <v>3.88</v>
      </c>
      <c r="S190" s="24">
        <f>J190+O190</f>
        <v>64.093400000000003</v>
      </c>
      <c r="T190" s="24">
        <f>S190</f>
        <v>64.093400000000003</v>
      </c>
      <c r="U190" s="24">
        <v>0</v>
      </c>
      <c r="V190" s="24">
        <v>1.92</v>
      </c>
      <c r="W190" s="24">
        <v>33.79</v>
      </c>
      <c r="X190" s="24">
        <f>V190*W190*0.5</f>
        <v>32.438400000000001</v>
      </c>
      <c r="Y190" s="24">
        <f>X190</f>
        <v>32.438400000000001</v>
      </c>
      <c r="Z190" s="24"/>
      <c r="AA190" s="24">
        <v>1.96</v>
      </c>
      <c r="AB190" s="24">
        <v>35.14</v>
      </c>
      <c r="AC190" s="24">
        <f>AA190*AB190*0.5</f>
        <v>34.437199999999997</v>
      </c>
      <c r="AD190" s="24">
        <f>AC190</f>
        <v>34.437199999999997</v>
      </c>
      <c r="AE190" s="24"/>
      <c r="AF190" s="24">
        <f>V190+AA190</f>
        <v>3.88</v>
      </c>
      <c r="AG190" s="24">
        <f>X190+AC190</f>
        <v>66.875599999999991</v>
      </c>
      <c r="AH190" s="24">
        <f>AG190</f>
        <v>66.875599999999991</v>
      </c>
      <c r="AI190" s="24">
        <v>0</v>
      </c>
    </row>
    <row r="191" spans="1:35" ht="47.25" hidden="1" x14ac:dyDescent="0.25">
      <c r="A191" s="18"/>
      <c r="B191" s="3" t="s">
        <v>169</v>
      </c>
      <c r="C191" s="17">
        <v>3.88</v>
      </c>
      <c r="D191" s="24">
        <v>32.270000000000003</v>
      </c>
      <c r="E191" s="24">
        <f>C191*D191*2</f>
        <v>250.41520000000003</v>
      </c>
      <c r="F191" s="24">
        <f>E191-G191</f>
        <v>250.41520000000003</v>
      </c>
      <c r="G191" s="24"/>
      <c r="H191" s="24">
        <v>1.92</v>
      </c>
      <c r="I191" s="24">
        <v>32.270000000000003</v>
      </c>
      <c r="J191" s="24">
        <f>H191*I191*2</f>
        <v>123.91680000000001</v>
      </c>
      <c r="K191" s="24">
        <f>J191-L191</f>
        <v>123.91680000000001</v>
      </c>
      <c r="L191" s="24"/>
      <c r="M191" s="24">
        <v>1.96</v>
      </c>
      <c r="N191" s="24">
        <v>33.79</v>
      </c>
      <c r="O191" s="24">
        <f>M191*N191*2</f>
        <v>132.45679999999999</v>
      </c>
      <c r="P191" s="24">
        <f>O191-Q191</f>
        <v>132.45679999999999</v>
      </c>
      <c r="Q191" s="24"/>
      <c r="R191" s="24">
        <f>H191+M191</f>
        <v>3.88</v>
      </c>
      <c r="S191" s="24">
        <f t="shared" ref="S191" si="671">J191+O191</f>
        <v>256.37360000000001</v>
      </c>
      <c r="T191" s="24">
        <f t="shared" ref="T191" si="672">K191+P191</f>
        <v>256.37360000000001</v>
      </c>
      <c r="U191" s="24">
        <f t="shared" ref="U191" si="673">L191+Q191</f>
        <v>0</v>
      </c>
      <c r="V191" s="24">
        <v>1.92</v>
      </c>
      <c r="W191" s="24">
        <v>33.79</v>
      </c>
      <c r="X191" s="24">
        <f>V191*W191*2</f>
        <v>129.75360000000001</v>
      </c>
      <c r="Y191" s="24">
        <f>X191-Z191</f>
        <v>129.75360000000001</v>
      </c>
      <c r="Z191" s="24"/>
      <c r="AA191" s="24">
        <v>1.96</v>
      </c>
      <c r="AB191" s="24">
        <v>35.14</v>
      </c>
      <c r="AC191" s="24">
        <f>AA191*AB191*2</f>
        <v>137.74879999999999</v>
      </c>
      <c r="AD191" s="24">
        <f>AC191-AE191</f>
        <v>137.74879999999999</v>
      </c>
      <c r="AE191" s="24"/>
      <c r="AF191" s="24">
        <f>V191+AA191</f>
        <v>3.88</v>
      </c>
      <c r="AG191" s="24">
        <f t="shared" ref="AG191" si="674">X191+AC191</f>
        <v>267.50239999999997</v>
      </c>
      <c r="AH191" s="24">
        <f t="shared" ref="AH191" si="675">Y191+AD191</f>
        <v>267.50239999999997</v>
      </c>
      <c r="AI191" s="24">
        <f t="shared" ref="AI191" si="676">Z191+AE191</f>
        <v>0</v>
      </c>
    </row>
    <row r="192" spans="1:35" s="16" customFormat="1" ht="31.5" hidden="1" x14ac:dyDescent="0.25">
      <c r="A192" s="22" t="s">
        <v>105</v>
      </c>
      <c r="B192" s="7" t="s">
        <v>153</v>
      </c>
      <c r="C192" s="15"/>
      <c r="D192" s="8"/>
      <c r="E192" s="8">
        <f>E193+E194+E195+E196</f>
        <v>400.35175000000004</v>
      </c>
      <c r="F192" s="8">
        <f t="shared" ref="F192:G192" si="677">F193+F194+F195+F196</f>
        <v>400.35175000000004</v>
      </c>
      <c r="G192" s="8">
        <f t="shared" si="677"/>
        <v>0</v>
      </c>
      <c r="H192" s="8"/>
      <c r="I192" s="8"/>
      <c r="J192" s="8">
        <f t="shared" ref="J192" si="678">J193+J194+J195+J196</f>
        <v>248.12675000000002</v>
      </c>
      <c r="K192" s="8">
        <f t="shared" ref="K192" si="679">K193+K194+K195+K196</f>
        <v>248.12675000000002</v>
      </c>
      <c r="L192" s="8">
        <f t="shared" ref="L192" si="680">L193+L194+L195+L196</f>
        <v>0</v>
      </c>
      <c r="M192" s="8"/>
      <c r="N192" s="8"/>
      <c r="O192" s="8">
        <f t="shared" ref="O192" si="681">O193+O194+O195+O196</f>
        <v>159.39499999999998</v>
      </c>
      <c r="P192" s="8">
        <f t="shared" ref="P192" si="682">P193+P194+P195+P196</f>
        <v>159.39499999999998</v>
      </c>
      <c r="Q192" s="8">
        <f t="shared" ref="Q192" si="683">Q193+Q194+Q195+Q196</f>
        <v>0</v>
      </c>
      <c r="R192" s="8"/>
      <c r="S192" s="8">
        <f t="shared" ref="S192" si="684">S193+S194+S195+S196</f>
        <v>407.52175</v>
      </c>
      <c r="T192" s="8">
        <f t="shared" ref="T192" si="685">T193+T194+T195+T196</f>
        <v>407.52175</v>
      </c>
      <c r="U192" s="8">
        <f t="shared" ref="U192" si="686">U193+U194+U195+U196</f>
        <v>0</v>
      </c>
      <c r="V192" s="8"/>
      <c r="W192" s="8"/>
      <c r="X192" s="8">
        <f t="shared" ref="X192" si="687">X193+X194+X195+X196</f>
        <v>259.81385</v>
      </c>
      <c r="Y192" s="8">
        <f t="shared" ref="Y192" si="688">Y193+Y194+Y195+Y196</f>
        <v>259.81385</v>
      </c>
      <c r="Z192" s="8">
        <f t="shared" ref="Z192" si="689">Z193+Z194+Z195+Z196</f>
        <v>0</v>
      </c>
      <c r="AA192" s="8"/>
      <c r="AB192" s="8"/>
      <c r="AC192" s="8">
        <f t="shared" ref="AC192" si="690">AC193+AC194+AC195+AC196</f>
        <v>165.76</v>
      </c>
      <c r="AD192" s="8">
        <f t="shared" ref="AD192" si="691">AD193+AD194+AD195+AD196</f>
        <v>165.76</v>
      </c>
      <c r="AE192" s="8">
        <f t="shared" ref="AE192" si="692">AE193+AE194+AE195+AE196</f>
        <v>0</v>
      </c>
      <c r="AF192" s="8"/>
      <c r="AG192" s="8">
        <f t="shared" ref="AG192" si="693">AG193+AG194+AG195+AG196</f>
        <v>425.57384999999999</v>
      </c>
      <c r="AH192" s="8">
        <f t="shared" ref="AH192" si="694">AH193+AH194+AH195+AH196</f>
        <v>425.57384999999999</v>
      </c>
      <c r="AI192" s="8">
        <f t="shared" ref="AI192" si="695">AI193+AI194+AI195+AI196</f>
        <v>0</v>
      </c>
    </row>
    <row r="193" spans="1:35" hidden="1" x14ac:dyDescent="0.25">
      <c r="A193" s="18"/>
      <c r="B193" s="3" t="s">
        <v>46</v>
      </c>
      <c r="C193" s="17">
        <v>2.63</v>
      </c>
      <c r="D193" s="24">
        <v>39.28</v>
      </c>
      <c r="E193" s="24">
        <f>C193*D193</f>
        <v>103.3064</v>
      </c>
      <c r="F193" s="24">
        <f>E193-G193</f>
        <v>103.3064</v>
      </c>
      <c r="G193" s="24"/>
      <c r="H193" s="24">
        <v>1.63</v>
      </c>
      <c r="I193" s="24">
        <v>39.28</v>
      </c>
      <c r="J193" s="24">
        <f>H193*I193</f>
        <v>64.026399999999995</v>
      </c>
      <c r="K193" s="24">
        <f>J193-L193</f>
        <v>64.026399999999995</v>
      </c>
      <c r="L193" s="24"/>
      <c r="M193" s="24">
        <v>1</v>
      </c>
      <c r="N193" s="24">
        <v>41.13</v>
      </c>
      <c r="O193" s="24">
        <f>M193*N193</f>
        <v>41.13</v>
      </c>
      <c r="P193" s="24">
        <f>O193-Q193</f>
        <v>41.13</v>
      </c>
      <c r="Q193" s="24"/>
      <c r="R193" s="24">
        <f>H193+M193</f>
        <v>2.63</v>
      </c>
      <c r="S193" s="24">
        <f t="shared" ref="S193:U194" si="696">J193+O193</f>
        <v>105.15639999999999</v>
      </c>
      <c r="T193" s="24">
        <f t="shared" si="696"/>
        <v>105.15639999999999</v>
      </c>
      <c r="U193" s="24">
        <f t="shared" si="696"/>
        <v>0</v>
      </c>
      <c r="V193" s="24">
        <v>1.63</v>
      </c>
      <c r="W193" s="24">
        <v>41.13</v>
      </c>
      <c r="X193" s="24">
        <f>V193*W193</f>
        <v>67.041899999999998</v>
      </c>
      <c r="Y193" s="24">
        <f>X193-Z193</f>
        <v>67.041899999999998</v>
      </c>
      <c r="Z193" s="24"/>
      <c r="AA193" s="24">
        <v>1</v>
      </c>
      <c r="AB193" s="24">
        <v>42.77</v>
      </c>
      <c r="AC193" s="24">
        <f>AA193*AB193</f>
        <v>42.77</v>
      </c>
      <c r="AD193" s="24">
        <f>AC193-AE193</f>
        <v>42.77</v>
      </c>
      <c r="AE193" s="24"/>
      <c r="AF193" s="24">
        <f>V193+AA193</f>
        <v>2.63</v>
      </c>
      <c r="AG193" s="24">
        <f t="shared" ref="AG193:AI194" si="697">X193+AC193</f>
        <v>109.81190000000001</v>
      </c>
      <c r="AH193" s="24">
        <f t="shared" si="697"/>
        <v>109.81190000000001</v>
      </c>
      <c r="AI193" s="24">
        <f t="shared" si="697"/>
        <v>0</v>
      </c>
    </row>
    <row r="194" spans="1:35" hidden="1" x14ac:dyDescent="0.25">
      <c r="A194" s="18"/>
      <c r="B194" s="3" t="s">
        <v>47</v>
      </c>
      <c r="C194" s="17">
        <v>2.63</v>
      </c>
      <c r="D194" s="24">
        <v>32.270000000000003</v>
      </c>
      <c r="E194" s="24">
        <f>C194*D194</f>
        <v>84.870100000000008</v>
      </c>
      <c r="F194" s="24">
        <f>E194-G194</f>
        <v>84.870100000000008</v>
      </c>
      <c r="G194" s="24"/>
      <c r="H194" s="24">
        <v>1.63</v>
      </c>
      <c r="I194" s="24">
        <v>32.270000000000003</v>
      </c>
      <c r="J194" s="24">
        <f>H194*I194</f>
        <v>52.600100000000005</v>
      </c>
      <c r="K194" s="24">
        <f>J194-L194</f>
        <v>52.600100000000005</v>
      </c>
      <c r="L194" s="24"/>
      <c r="M194" s="24">
        <v>1</v>
      </c>
      <c r="N194" s="24">
        <v>33.79</v>
      </c>
      <c r="O194" s="24">
        <f>M194*N194</f>
        <v>33.79</v>
      </c>
      <c r="P194" s="24">
        <f>O194-Q194</f>
        <v>33.79</v>
      </c>
      <c r="Q194" s="24"/>
      <c r="R194" s="24">
        <f>H194+M194</f>
        <v>2.63</v>
      </c>
      <c r="S194" s="24">
        <f t="shared" si="696"/>
        <v>86.390100000000004</v>
      </c>
      <c r="T194" s="24">
        <f t="shared" si="696"/>
        <v>86.390100000000004</v>
      </c>
      <c r="U194" s="24">
        <f t="shared" si="696"/>
        <v>0</v>
      </c>
      <c r="V194" s="24">
        <v>1.63</v>
      </c>
      <c r="W194" s="24">
        <v>33.79</v>
      </c>
      <c r="X194" s="24">
        <f>V194*W194</f>
        <v>55.077699999999993</v>
      </c>
      <c r="Y194" s="24">
        <f>X194-Z194</f>
        <v>55.077699999999993</v>
      </c>
      <c r="Z194" s="24"/>
      <c r="AA194" s="24">
        <v>1</v>
      </c>
      <c r="AB194" s="24">
        <v>35.14</v>
      </c>
      <c r="AC194" s="24">
        <f>AA194*AB194</f>
        <v>35.14</v>
      </c>
      <c r="AD194" s="24">
        <f>AC194-AE194</f>
        <v>35.14</v>
      </c>
      <c r="AE194" s="24"/>
      <c r="AF194" s="24">
        <f>V194+AA194</f>
        <v>2.63</v>
      </c>
      <c r="AG194" s="24">
        <f t="shared" si="697"/>
        <v>90.217699999999994</v>
      </c>
      <c r="AH194" s="24">
        <f t="shared" si="697"/>
        <v>90.217699999999994</v>
      </c>
      <c r="AI194" s="24">
        <f t="shared" si="697"/>
        <v>0</v>
      </c>
    </row>
    <row r="195" spans="1:35" ht="31.5" hidden="1" x14ac:dyDescent="0.25">
      <c r="A195" s="18"/>
      <c r="B195" s="3" t="s">
        <v>164</v>
      </c>
      <c r="C195" s="17">
        <v>2.63</v>
      </c>
      <c r="D195" s="24">
        <v>32.270000000000003</v>
      </c>
      <c r="E195" s="24">
        <f>C195*D195*0.5</f>
        <v>42.435050000000004</v>
      </c>
      <c r="F195" s="24">
        <f>E195</f>
        <v>42.435050000000004</v>
      </c>
      <c r="G195" s="24"/>
      <c r="H195" s="24">
        <v>1.63</v>
      </c>
      <c r="I195" s="24">
        <v>32.270000000000003</v>
      </c>
      <c r="J195" s="24">
        <f>H195*I195*0.5</f>
        <v>26.300050000000002</v>
      </c>
      <c r="K195" s="24">
        <f>J195</f>
        <v>26.300050000000002</v>
      </c>
      <c r="L195" s="24"/>
      <c r="M195" s="24">
        <v>1</v>
      </c>
      <c r="N195" s="24">
        <v>33.79</v>
      </c>
      <c r="O195" s="24">
        <f>M195*N195*0.5</f>
        <v>16.895</v>
      </c>
      <c r="P195" s="24">
        <f>O195</f>
        <v>16.895</v>
      </c>
      <c r="Q195" s="24"/>
      <c r="R195" s="24">
        <f>H195+M195</f>
        <v>2.63</v>
      </c>
      <c r="S195" s="24">
        <f>J195+O195</f>
        <v>43.195050000000002</v>
      </c>
      <c r="T195" s="24">
        <f>S195</f>
        <v>43.195050000000002</v>
      </c>
      <c r="U195" s="24">
        <v>0</v>
      </c>
      <c r="V195" s="24">
        <v>1.63</v>
      </c>
      <c r="W195" s="24">
        <v>33.79</v>
      </c>
      <c r="X195" s="24">
        <f>V195*W195*0.5</f>
        <v>27.538849999999996</v>
      </c>
      <c r="Y195" s="24">
        <f>X195</f>
        <v>27.538849999999996</v>
      </c>
      <c r="Z195" s="24"/>
      <c r="AA195" s="24">
        <v>1</v>
      </c>
      <c r="AB195" s="24">
        <v>35.14</v>
      </c>
      <c r="AC195" s="24">
        <f>AA195*AB195*0.5</f>
        <v>17.57</v>
      </c>
      <c r="AD195" s="24">
        <f>AC195</f>
        <v>17.57</v>
      </c>
      <c r="AE195" s="24"/>
      <c r="AF195" s="24">
        <f>V195+AA195</f>
        <v>2.63</v>
      </c>
      <c r="AG195" s="24">
        <f>X195+AC195</f>
        <v>45.108849999999997</v>
      </c>
      <c r="AH195" s="24">
        <f>AG195</f>
        <v>45.108849999999997</v>
      </c>
      <c r="AI195" s="24">
        <v>0</v>
      </c>
    </row>
    <row r="196" spans="1:35" ht="47.25" hidden="1" x14ac:dyDescent="0.25">
      <c r="A196" s="18"/>
      <c r="B196" s="3" t="s">
        <v>169</v>
      </c>
      <c r="C196" s="17">
        <v>2.63</v>
      </c>
      <c r="D196" s="24">
        <v>32.270000000000003</v>
      </c>
      <c r="E196" s="24">
        <f>C196*D196*2</f>
        <v>169.74020000000002</v>
      </c>
      <c r="F196" s="24">
        <f>E196-G196</f>
        <v>169.74020000000002</v>
      </c>
      <c r="G196" s="24"/>
      <c r="H196" s="24">
        <v>1.63</v>
      </c>
      <c r="I196" s="24">
        <v>32.270000000000003</v>
      </c>
      <c r="J196" s="24">
        <f>H196*I196*2</f>
        <v>105.20020000000001</v>
      </c>
      <c r="K196" s="24">
        <f>J196-L196</f>
        <v>105.20020000000001</v>
      </c>
      <c r="L196" s="24"/>
      <c r="M196" s="24">
        <v>1</v>
      </c>
      <c r="N196" s="24">
        <v>33.79</v>
      </c>
      <c r="O196" s="24">
        <f>M196*N196*2</f>
        <v>67.58</v>
      </c>
      <c r="P196" s="24">
        <f>O196-Q196</f>
        <v>67.58</v>
      </c>
      <c r="Q196" s="24"/>
      <c r="R196" s="24">
        <f>H196+M196</f>
        <v>2.63</v>
      </c>
      <c r="S196" s="24">
        <f t="shared" ref="S196" si="698">J196+O196</f>
        <v>172.78020000000001</v>
      </c>
      <c r="T196" s="24">
        <f t="shared" ref="T196" si="699">K196+P196</f>
        <v>172.78020000000001</v>
      </c>
      <c r="U196" s="24">
        <f t="shared" ref="U196" si="700">L196+Q196</f>
        <v>0</v>
      </c>
      <c r="V196" s="24">
        <v>1.63</v>
      </c>
      <c r="W196" s="24">
        <v>33.79</v>
      </c>
      <c r="X196" s="24">
        <f>V196*W196*2</f>
        <v>110.15539999999999</v>
      </c>
      <c r="Y196" s="24">
        <f>X196-Z196</f>
        <v>110.15539999999999</v>
      </c>
      <c r="Z196" s="24"/>
      <c r="AA196" s="24">
        <v>1</v>
      </c>
      <c r="AB196" s="24">
        <v>35.14</v>
      </c>
      <c r="AC196" s="24">
        <f>AA196*AB196*2</f>
        <v>70.28</v>
      </c>
      <c r="AD196" s="24">
        <f>AC196-AE196</f>
        <v>70.28</v>
      </c>
      <c r="AE196" s="24"/>
      <c r="AF196" s="24">
        <f>V196+AA196</f>
        <v>2.63</v>
      </c>
      <c r="AG196" s="24">
        <f t="shared" ref="AG196" si="701">X196+AC196</f>
        <v>180.43539999999999</v>
      </c>
      <c r="AH196" s="24">
        <f t="shared" ref="AH196" si="702">Y196+AD196</f>
        <v>180.43539999999999</v>
      </c>
      <c r="AI196" s="24">
        <f t="shared" ref="AI196" si="703">Z196+AE196</f>
        <v>0</v>
      </c>
    </row>
    <row r="197" spans="1:35" s="16" customFormat="1" ht="31.5" hidden="1" x14ac:dyDescent="0.25">
      <c r="A197" s="22" t="s">
        <v>106</v>
      </c>
      <c r="B197" s="29" t="s">
        <v>23</v>
      </c>
      <c r="C197" s="15"/>
      <c r="D197" s="8"/>
      <c r="E197" s="8">
        <f>E198+E199+E200+E201</f>
        <v>3820.8475000000003</v>
      </c>
      <c r="F197" s="8">
        <f t="shared" ref="F197:G197" si="704">F198+F199+F200+F201</f>
        <v>3820.8475000000003</v>
      </c>
      <c r="G197" s="8">
        <f t="shared" si="704"/>
        <v>0</v>
      </c>
      <c r="H197" s="8"/>
      <c r="I197" s="8"/>
      <c r="J197" s="8">
        <f t="shared" ref="J197" si="705">J198+J199+J200+J201</f>
        <v>1910.4237500000002</v>
      </c>
      <c r="K197" s="8">
        <f t="shared" ref="K197" si="706">K198+K199+K200+K201</f>
        <v>1910.4237500000002</v>
      </c>
      <c r="L197" s="8">
        <f t="shared" ref="L197" si="707">L198+L199+L200+L201</f>
        <v>0</v>
      </c>
      <c r="M197" s="8"/>
      <c r="N197" s="8"/>
      <c r="O197" s="8">
        <f t="shared" ref="O197" si="708">O198+O199+O200+O201</f>
        <v>2000.4072500000002</v>
      </c>
      <c r="P197" s="8">
        <f t="shared" ref="P197" si="709">P198+P199+P200+P201</f>
        <v>2000.4072500000002</v>
      </c>
      <c r="Q197" s="8">
        <f t="shared" ref="Q197" si="710">Q198+Q199+Q200+Q201</f>
        <v>0</v>
      </c>
      <c r="R197" s="8"/>
      <c r="S197" s="8">
        <f t="shared" ref="S197" si="711">S198+S199+S200+S201</f>
        <v>3910.8310000000006</v>
      </c>
      <c r="T197" s="8">
        <f t="shared" ref="T197" si="712">T198+T199+T200+T201</f>
        <v>3910.8310000000006</v>
      </c>
      <c r="U197" s="8">
        <f t="shared" ref="U197" si="713">U198+U199+U200+U201</f>
        <v>0</v>
      </c>
      <c r="V197" s="8"/>
      <c r="W197" s="8"/>
      <c r="X197" s="8">
        <f t="shared" ref="X197" si="714">X198+X199+X200+X201</f>
        <v>2000.4072500000002</v>
      </c>
      <c r="Y197" s="8">
        <f t="shared" ref="Y197" si="715">Y198+Y199+Y200+Y201</f>
        <v>2000.4072500000002</v>
      </c>
      <c r="Z197" s="8">
        <f t="shared" ref="Z197" si="716">Z198+Z199+Z200+Z201</f>
        <v>0</v>
      </c>
      <c r="AA197" s="8"/>
      <c r="AB197" s="8"/>
      <c r="AC197" s="8">
        <f t="shared" ref="AC197" si="717">AC198+AC199+AC200+AC201</f>
        <v>2080.288</v>
      </c>
      <c r="AD197" s="8">
        <f t="shared" ref="AD197" si="718">AD198+AD199+AD200+AD201</f>
        <v>2080.288</v>
      </c>
      <c r="AE197" s="8">
        <f t="shared" ref="AE197" si="719">AE198+AE199+AE200+AE201</f>
        <v>0</v>
      </c>
      <c r="AF197" s="8"/>
      <c r="AG197" s="8">
        <f t="shared" ref="AG197" si="720">AG198+AG199+AG200+AG201</f>
        <v>4080.6952500000002</v>
      </c>
      <c r="AH197" s="8">
        <f t="shared" ref="AH197" si="721">AH198+AH199+AH200+AH201</f>
        <v>4080.6952500000002</v>
      </c>
      <c r="AI197" s="8">
        <f t="shared" ref="AI197" si="722">AI198+AI199+AI200+AI201</f>
        <v>0</v>
      </c>
    </row>
    <row r="198" spans="1:35" hidden="1" x14ac:dyDescent="0.25">
      <c r="A198" s="18"/>
      <c r="B198" s="3" t="s">
        <v>25</v>
      </c>
      <c r="C198" s="17">
        <v>25.1</v>
      </c>
      <c r="D198" s="24">
        <v>39.28</v>
      </c>
      <c r="E198" s="24">
        <f>C198*D198</f>
        <v>985.92800000000011</v>
      </c>
      <c r="F198" s="24">
        <f>E198-G198</f>
        <v>985.92800000000011</v>
      </c>
      <c r="G198" s="24"/>
      <c r="H198" s="24">
        <v>12.55</v>
      </c>
      <c r="I198" s="24">
        <v>39.28</v>
      </c>
      <c r="J198" s="24">
        <f>H198*I198</f>
        <v>492.96400000000006</v>
      </c>
      <c r="K198" s="24">
        <f>J198-L198</f>
        <v>492.96400000000006</v>
      </c>
      <c r="L198" s="24"/>
      <c r="M198" s="24">
        <v>12.55</v>
      </c>
      <c r="N198" s="24">
        <v>41.13</v>
      </c>
      <c r="O198" s="24">
        <f>M198*N198</f>
        <v>516.18150000000003</v>
      </c>
      <c r="P198" s="24">
        <f>O198-Q198</f>
        <v>516.18150000000003</v>
      </c>
      <c r="Q198" s="24"/>
      <c r="R198" s="24">
        <f>H198+M198</f>
        <v>25.1</v>
      </c>
      <c r="S198" s="24">
        <f t="shared" ref="S198:U199" si="723">J198+O198</f>
        <v>1009.1455000000001</v>
      </c>
      <c r="T198" s="24">
        <f t="shared" si="723"/>
        <v>1009.1455000000001</v>
      </c>
      <c r="U198" s="24">
        <f t="shared" si="723"/>
        <v>0</v>
      </c>
      <c r="V198" s="24">
        <v>12.55</v>
      </c>
      <c r="W198" s="24">
        <v>41.13</v>
      </c>
      <c r="X198" s="24">
        <f>V198*W198</f>
        <v>516.18150000000003</v>
      </c>
      <c r="Y198" s="24">
        <f>X198-Z198</f>
        <v>516.18150000000003</v>
      </c>
      <c r="Z198" s="24"/>
      <c r="AA198" s="24">
        <v>12.55</v>
      </c>
      <c r="AB198" s="24">
        <v>42.77</v>
      </c>
      <c r="AC198" s="24">
        <f>AA198*AB198</f>
        <v>536.76350000000002</v>
      </c>
      <c r="AD198" s="24">
        <f>AC198-AE198</f>
        <v>536.76350000000002</v>
      </c>
      <c r="AE198" s="24"/>
      <c r="AF198" s="24">
        <f>V198+AA198</f>
        <v>25.1</v>
      </c>
      <c r="AG198" s="24">
        <f t="shared" ref="AG198:AI199" si="724">X198+AC198</f>
        <v>1052.9450000000002</v>
      </c>
      <c r="AH198" s="24">
        <f t="shared" si="724"/>
        <v>1052.9450000000002</v>
      </c>
      <c r="AI198" s="24">
        <f t="shared" si="724"/>
        <v>0</v>
      </c>
    </row>
    <row r="199" spans="1:35" hidden="1" x14ac:dyDescent="0.25">
      <c r="A199" s="18"/>
      <c r="B199" s="3" t="s">
        <v>27</v>
      </c>
      <c r="C199" s="17">
        <v>25.1</v>
      </c>
      <c r="D199" s="24">
        <v>32.270000000000003</v>
      </c>
      <c r="E199" s="24">
        <f>C199*D199</f>
        <v>809.97700000000009</v>
      </c>
      <c r="F199" s="24">
        <f>E199-G199</f>
        <v>809.97700000000009</v>
      </c>
      <c r="G199" s="24"/>
      <c r="H199" s="24">
        <v>12.55</v>
      </c>
      <c r="I199" s="24">
        <v>32.270000000000003</v>
      </c>
      <c r="J199" s="24">
        <f>H199*I199</f>
        <v>404.98850000000004</v>
      </c>
      <c r="K199" s="24">
        <f>J199-L199</f>
        <v>404.98850000000004</v>
      </c>
      <c r="L199" s="24"/>
      <c r="M199" s="24">
        <v>12.55</v>
      </c>
      <c r="N199" s="24">
        <v>33.79</v>
      </c>
      <c r="O199" s="24">
        <f>M199*N199</f>
        <v>424.06450000000001</v>
      </c>
      <c r="P199" s="24">
        <f>O199-Q199</f>
        <v>424.06450000000001</v>
      </c>
      <c r="Q199" s="24"/>
      <c r="R199" s="24">
        <f>H199+M199</f>
        <v>25.1</v>
      </c>
      <c r="S199" s="24">
        <f t="shared" si="723"/>
        <v>829.05300000000011</v>
      </c>
      <c r="T199" s="24">
        <f t="shared" si="723"/>
        <v>829.05300000000011</v>
      </c>
      <c r="U199" s="24">
        <f t="shared" si="723"/>
        <v>0</v>
      </c>
      <c r="V199" s="24">
        <v>12.55</v>
      </c>
      <c r="W199" s="24">
        <v>33.79</v>
      </c>
      <c r="X199" s="24">
        <f>V199*W199</f>
        <v>424.06450000000001</v>
      </c>
      <c r="Y199" s="24">
        <f>X199-Z199</f>
        <v>424.06450000000001</v>
      </c>
      <c r="Z199" s="24"/>
      <c r="AA199" s="24">
        <v>12.55</v>
      </c>
      <c r="AB199" s="24">
        <v>35.14</v>
      </c>
      <c r="AC199" s="24">
        <f>AA199*AB199</f>
        <v>441.00700000000001</v>
      </c>
      <c r="AD199" s="24">
        <f>AC199-AE199</f>
        <v>441.00700000000001</v>
      </c>
      <c r="AE199" s="24"/>
      <c r="AF199" s="24">
        <f>V199+AA199</f>
        <v>25.1</v>
      </c>
      <c r="AG199" s="24">
        <f t="shared" si="724"/>
        <v>865.07150000000001</v>
      </c>
      <c r="AH199" s="24">
        <f t="shared" si="724"/>
        <v>865.07150000000001</v>
      </c>
      <c r="AI199" s="24">
        <f t="shared" si="724"/>
        <v>0</v>
      </c>
    </row>
    <row r="200" spans="1:35" ht="31.5" hidden="1" x14ac:dyDescent="0.25">
      <c r="A200" s="18"/>
      <c r="B200" s="3" t="s">
        <v>164</v>
      </c>
      <c r="C200" s="17">
        <v>25.1</v>
      </c>
      <c r="D200" s="24">
        <v>32.270000000000003</v>
      </c>
      <c r="E200" s="24">
        <f>C200*D200*0.5</f>
        <v>404.98850000000004</v>
      </c>
      <c r="F200" s="24">
        <f>E200</f>
        <v>404.98850000000004</v>
      </c>
      <c r="G200" s="24"/>
      <c r="H200" s="24">
        <v>12.55</v>
      </c>
      <c r="I200" s="24">
        <v>32.270000000000003</v>
      </c>
      <c r="J200" s="24">
        <f>H200*I200*0.5</f>
        <v>202.49425000000002</v>
      </c>
      <c r="K200" s="24">
        <f>J200</f>
        <v>202.49425000000002</v>
      </c>
      <c r="L200" s="24"/>
      <c r="M200" s="24">
        <v>12.55</v>
      </c>
      <c r="N200" s="24">
        <v>33.79</v>
      </c>
      <c r="O200" s="24">
        <f>M200*N200*0.5</f>
        <v>212.03225</v>
      </c>
      <c r="P200" s="24">
        <f>O200</f>
        <v>212.03225</v>
      </c>
      <c r="Q200" s="24"/>
      <c r="R200" s="24">
        <f>H200+M200</f>
        <v>25.1</v>
      </c>
      <c r="S200" s="24">
        <f>J200+O200</f>
        <v>414.52650000000006</v>
      </c>
      <c r="T200" s="24">
        <f>S200</f>
        <v>414.52650000000006</v>
      </c>
      <c r="U200" s="24">
        <v>0</v>
      </c>
      <c r="V200" s="24">
        <v>12.55</v>
      </c>
      <c r="W200" s="24">
        <v>33.79</v>
      </c>
      <c r="X200" s="24">
        <f>V200*W200*0.5</f>
        <v>212.03225</v>
      </c>
      <c r="Y200" s="24">
        <f>X200</f>
        <v>212.03225</v>
      </c>
      <c r="Z200" s="24"/>
      <c r="AA200" s="24">
        <v>12.55</v>
      </c>
      <c r="AB200" s="24">
        <v>35.14</v>
      </c>
      <c r="AC200" s="24">
        <f>AA200*AB200*0.5</f>
        <v>220.5035</v>
      </c>
      <c r="AD200" s="24">
        <f>AC200</f>
        <v>220.5035</v>
      </c>
      <c r="AE200" s="24"/>
      <c r="AF200" s="24">
        <f>V200+AA200</f>
        <v>25.1</v>
      </c>
      <c r="AG200" s="24">
        <f>X200+AC200</f>
        <v>432.53575000000001</v>
      </c>
      <c r="AH200" s="24">
        <f>AG200</f>
        <v>432.53575000000001</v>
      </c>
      <c r="AI200" s="24">
        <v>0</v>
      </c>
    </row>
    <row r="201" spans="1:35" ht="47.25" hidden="1" x14ac:dyDescent="0.25">
      <c r="A201" s="18"/>
      <c r="B201" s="3" t="s">
        <v>169</v>
      </c>
      <c r="C201" s="17">
        <v>25.1</v>
      </c>
      <c r="D201" s="24">
        <v>32.270000000000003</v>
      </c>
      <c r="E201" s="24">
        <f>C201*D201*2</f>
        <v>1619.9540000000002</v>
      </c>
      <c r="F201" s="24">
        <f>E201-G201</f>
        <v>1619.9540000000002</v>
      </c>
      <c r="G201" s="24"/>
      <c r="H201" s="24">
        <v>12.55</v>
      </c>
      <c r="I201" s="24">
        <v>32.270000000000003</v>
      </c>
      <c r="J201" s="24">
        <f>H201*I201*2</f>
        <v>809.97700000000009</v>
      </c>
      <c r="K201" s="24">
        <f>J201-L201</f>
        <v>809.97700000000009</v>
      </c>
      <c r="L201" s="24"/>
      <c r="M201" s="24">
        <v>12.55</v>
      </c>
      <c r="N201" s="24">
        <v>33.79</v>
      </c>
      <c r="O201" s="24">
        <f>M201*N201*2</f>
        <v>848.12900000000002</v>
      </c>
      <c r="P201" s="24">
        <f>O201-Q201</f>
        <v>848.12900000000002</v>
      </c>
      <c r="Q201" s="24"/>
      <c r="R201" s="24">
        <f>H201+M201</f>
        <v>25.1</v>
      </c>
      <c r="S201" s="24">
        <f t="shared" ref="S201" si="725">J201+O201</f>
        <v>1658.1060000000002</v>
      </c>
      <c r="T201" s="24">
        <f t="shared" ref="T201" si="726">K201+P201</f>
        <v>1658.1060000000002</v>
      </c>
      <c r="U201" s="24">
        <f t="shared" ref="U201" si="727">L201+Q201</f>
        <v>0</v>
      </c>
      <c r="V201" s="24">
        <v>12.55</v>
      </c>
      <c r="W201" s="24">
        <v>33.79</v>
      </c>
      <c r="X201" s="24">
        <f>V201*W201*2</f>
        <v>848.12900000000002</v>
      </c>
      <c r="Y201" s="24">
        <f>X201-Z201</f>
        <v>848.12900000000002</v>
      </c>
      <c r="Z201" s="24"/>
      <c r="AA201" s="24">
        <v>12.55</v>
      </c>
      <c r="AB201" s="24">
        <v>35.14</v>
      </c>
      <c r="AC201" s="24">
        <f>AA201*AB201*2</f>
        <v>882.01400000000001</v>
      </c>
      <c r="AD201" s="24">
        <f>AC201-AE201</f>
        <v>882.01400000000001</v>
      </c>
      <c r="AE201" s="24"/>
      <c r="AF201" s="24">
        <f>V201+AA201</f>
        <v>25.1</v>
      </c>
      <c r="AG201" s="24">
        <f t="shared" ref="AG201" si="728">X201+AC201</f>
        <v>1730.143</v>
      </c>
      <c r="AH201" s="24">
        <f t="shared" ref="AH201" si="729">Y201+AD201</f>
        <v>1730.143</v>
      </c>
      <c r="AI201" s="24">
        <f t="shared" ref="AI201" si="730">Z201+AE201</f>
        <v>0</v>
      </c>
    </row>
    <row r="202" spans="1:35" s="16" customFormat="1" hidden="1" x14ac:dyDescent="0.25">
      <c r="A202" s="22" t="s">
        <v>107</v>
      </c>
      <c r="B202" s="1" t="s">
        <v>48</v>
      </c>
      <c r="C202" s="8">
        <f t="shared" ref="C202" si="731">SUM(C204:C208)</f>
        <v>299.50527999999997</v>
      </c>
      <c r="D202" s="8"/>
      <c r="E202" s="8">
        <f>SUM(E204:E208)</f>
        <v>11643.594887000003</v>
      </c>
      <c r="F202" s="8">
        <f t="shared" ref="F202:AI202" si="732">SUM(F204:F208)</f>
        <v>11542.213037000003</v>
      </c>
      <c r="G202" s="8">
        <f t="shared" si="732"/>
        <v>101.38185</v>
      </c>
      <c r="H202" s="8">
        <f t="shared" si="732"/>
        <v>176.86028000000002</v>
      </c>
      <c r="I202" s="8"/>
      <c r="J202" s="8">
        <f t="shared" si="732"/>
        <v>6872.9735920000003</v>
      </c>
      <c r="K202" s="8">
        <f t="shared" si="732"/>
        <v>6824.2737699999998</v>
      </c>
      <c r="L202" s="8">
        <f t="shared" si="732"/>
        <v>48.699821999999998</v>
      </c>
      <c r="M202" s="8">
        <f t="shared" si="732"/>
        <v>142.52499999999998</v>
      </c>
      <c r="N202" s="8"/>
      <c r="O202" s="8">
        <f t="shared" si="732"/>
        <v>5787.5021349999997</v>
      </c>
      <c r="P202" s="8">
        <f t="shared" si="732"/>
        <v>5732.5331753000009</v>
      </c>
      <c r="Q202" s="8">
        <f t="shared" si="732"/>
        <v>54.968959699999999</v>
      </c>
      <c r="R202" s="8">
        <f t="shared" si="732"/>
        <v>319.38527999999997</v>
      </c>
      <c r="S202" s="8">
        <f t="shared" si="732"/>
        <v>12660.475727000001</v>
      </c>
      <c r="T202" s="8">
        <f t="shared" si="732"/>
        <v>12556.806945300003</v>
      </c>
      <c r="U202" s="8">
        <f t="shared" si="732"/>
        <v>103.6687817</v>
      </c>
      <c r="V202" s="8">
        <f t="shared" si="732"/>
        <v>176.86028000000002</v>
      </c>
      <c r="W202" s="8"/>
      <c r="X202" s="8">
        <f t="shared" si="732"/>
        <v>7196.6792138000001</v>
      </c>
      <c r="Y202" s="8">
        <f t="shared" si="732"/>
        <v>7145.685565400001</v>
      </c>
      <c r="Z202" s="8">
        <f t="shared" si="732"/>
        <v>50.993648400000005</v>
      </c>
      <c r="AA202" s="8">
        <f t="shared" si="732"/>
        <v>142.52499999999998</v>
      </c>
      <c r="AB202" s="8"/>
      <c r="AC202" s="8">
        <f t="shared" si="732"/>
        <v>6018.6225999999997</v>
      </c>
      <c r="AD202" s="8">
        <f t="shared" si="732"/>
        <v>5961.4586063999996</v>
      </c>
      <c r="AE202" s="8">
        <f t="shared" si="732"/>
        <v>57.163993599999998</v>
      </c>
      <c r="AF202" s="8">
        <f t="shared" si="732"/>
        <v>319.38527999999997</v>
      </c>
      <c r="AG202" s="8">
        <f t="shared" si="732"/>
        <v>13215.301813799997</v>
      </c>
      <c r="AH202" s="8">
        <f t="shared" si="732"/>
        <v>13107.144171799997</v>
      </c>
      <c r="AI202" s="8">
        <f t="shared" si="732"/>
        <v>108.15764200000001</v>
      </c>
    </row>
    <row r="203" spans="1:35" s="16" customFormat="1" hidden="1" x14ac:dyDescent="0.25">
      <c r="A203" s="22"/>
      <c r="B203" s="1" t="s">
        <v>11</v>
      </c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</row>
    <row r="204" spans="1:35" s="16" customFormat="1" hidden="1" x14ac:dyDescent="0.25">
      <c r="A204" s="22"/>
      <c r="B204" s="2" t="s">
        <v>25</v>
      </c>
      <c r="C204" s="15">
        <f t="shared" ref="C204" si="733">C210+C215+C220+C225+C231+C236+C241+C246+C251+C256+C261+C266+C271+C276+C281+C286+C291+C296+C301+C306+C312</f>
        <v>73.246140000000011</v>
      </c>
      <c r="D204" s="15"/>
      <c r="E204" s="15">
        <f t="shared" ref="E204" si="734">E210+E215+E220+E225+E231+E236+E241+E246+E251+E256+E261+E266+E271+E276+E281+E286+E291+E296+E301+E306+E312</f>
        <v>2877.1083792000004</v>
      </c>
      <c r="F204" s="15">
        <f t="shared" ref="F204:AI204" si="735">F210+F215+F220+F225+F231+F236+F241+F246+F251+F256+F261+F266+F271+F276+F281+F286+F291+F296+F301+F306+F312</f>
        <v>2850.9478992000004</v>
      </c>
      <c r="G204" s="15">
        <f t="shared" si="735"/>
        <v>26.16048</v>
      </c>
      <c r="H204" s="15">
        <f t="shared" si="735"/>
        <v>43.235140000000001</v>
      </c>
      <c r="I204" s="15"/>
      <c r="J204" s="15">
        <f t="shared" si="735"/>
        <v>1698.2762992</v>
      </c>
      <c r="K204" s="15">
        <f t="shared" si="735"/>
        <v>1685.7098416000001</v>
      </c>
      <c r="L204" s="15">
        <f t="shared" si="735"/>
        <v>12.5664576</v>
      </c>
      <c r="M204" s="15">
        <f t="shared" si="735"/>
        <v>34.981000000000002</v>
      </c>
      <c r="N204" s="15"/>
      <c r="O204" s="15">
        <f t="shared" si="735"/>
        <v>1438.7685300000001</v>
      </c>
      <c r="P204" s="15">
        <f t="shared" si="735"/>
        <v>1424.5844382</v>
      </c>
      <c r="Q204" s="15">
        <f t="shared" si="735"/>
        <v>14.184091800000001</v>
      </c>
      <c r="R204" s="15">
        <f t="shared" si="735"/>
        <v>78.21614000000001</v>
      </c>
      <c r="S204" s="15">
        <f t="shared" si="735"/>
        <v>3137.0448292000001</v>
      </c>
      <c r="T204" s="15">
        <f t="shared" si="735"/>
        <v>3110.2942797999999</v>
      </c>
      <c r="U204" s="15">
        <f t="shared" si="735"/>
        <v>26.750549400000001</v>
      </c>
      <c r="V204" s="15">
        <f t="shared" si="735"/>
        <v>43.235140000000001</v>
      </c>
      <c r="W204" s="15"/>
      <c r="X204" s="15">
        <f t="shared" si="735"/>
        <v>1778.2613082</v>
      </c>
      <c r="Y204" s="15">
        <f t="shared" si="735"/>
        <v>1765.1029985999999</v>
      </c>
      <c r="Z204" s="15">
        <f t="shared" si="735"/>
        <v>13.158309600000003</v>
      </c>
      <c r="AA204" s="15">
        <f t="shared" si="735"/>
        <v>34.981000000000002</v>
      </c>
      <c r="AB204" s="15"/>
      <c r="AC204" s="15">
        <f t="shared" si="735"/>
        <v>1496.1373699999999</v>
      </c>
      <c r="AD204" s="15">
        <f t="shared" si="735"/>
        <v>1481.3877078</v>
      </c>
      <c r="AE204" s="15">
        <f t="shared" si="735"/>
        <v>14.749662200000001</v>
      </c>
      <c r="AF204" s="15">
        <f t="shared" si="735"/>
        <v>78.21614000000001</v>
      </c>
      <c r="AG204" s="15">
        <f t="shared" si="735"/>
        <v>3274.3986782000002</v>
      </c>
      <c r="AH204" s="15">
        <f t="shared" si="735"/>
        <v>3246.4907063999999</v>
      </c>
      <c r="AI204" s="15">
        <f t="shared" si="735"/>
        <v>27.907971800000002</v>
      </c>
    </row>
    <row r="205" spans="1:35" s="16" customFormat="1" ht="31.5" hidden="1" x14ac:dyDescent="0.25">
      <c r="A205" s="22"/>
      <c r="B205" s="2" t="s">
        <v>31</v>
      </c>
      <c r="C205" s="15">
        <f t="shared" ref="C205" si="736">C226+C308</f>
        <v>1.69</v>
      </c>
      <c r="D205" s="15"/>
      <c r="E205" s="15">
        <f t="shared" ref="E205" si="737">E226+E308</f>
        <v>311.83880000000005</v>
      </c>
      <c r="F205" s="15">
        <f t="shared" ref="F205:AI205" si="738">F226+F308</f>
        <v>311.83880000000005</v>
      </c>
      <c r="G205" s="15">
        <f t="shared" si="738"/>
        <v>0</v>
      </c>
      <c r="H205" s="15">
        <f t="shared" si="738"/>
        <v>0.98</v>
      </c>
      <c r="I205" s="15"/>
      <c r="J205" s="15">
        <f t="shared" si="738"/>
        <v>180.82960000000003</v>
      </c>
      <c r="K205" s="15">
        <f t="shared" si="738"/>
        <v>180.82960000000003</v>
      </c>
      <c r="L205" s="15">
        <f t="shared" si="738"/>
        <v>0</v>
      </c>
      <c r="M205" s="15">
        <f t="shared" si="738"/>
        <v>0.71</v>
      </c>
      <c r="N205" s="15"/>
      <c r="O205" s="15">
        <f t="shared" si="738"/>
        <v>137.16489999999999</v>
      </c>
      <c r="P205" s="15">
        <f t="shared" si="738"/>
        <v>137.16489999999999</v>
      </c>
      <c r="Q205" s="15">
        <f t="shared" si="738"/>
        <v>0</v>
      </c>
      <c r="R205" s="15">
        <f t="shared" si="738"/>
        <v>1.69</v>
      </c>
      <c r="S205" s="15">
        <f t="shared" si="738"/>
        <v>317.99450000000002</v>
      </c>
      <c r="T205" s="15">
        <f t="shared" si="738"/>
        <v>317.99450000000002</v>
      </c>
      <c r="U205" s="15">
        <f t="shared" si="738"/>
        <v>0</v>
      </c>
      <c r="V205" s="15">
        <f t="shared" si="738"/>
        <v>0.98</v>
      </c>
      <c r="W205" s="15"/>
      <c r="X205" s="15">
        <f t="shared" si="738"/>
        <v>189.3262</v>
      </c>
      <c r="Y205" s="15">
        <f t="shared" si="738"/>
        <v>189.3262</v>
      </c>
      <c r="Z205" s="15">
        <f t="shared" si="738"/>
        <v>0</v>
      </c>
      <c r="AA205" s="15">
        <f t="shared" si="738"/>
        <v>0.71</v>
      </c>
      <c r="AB205" s="15"/>
      <c r="AC205" s="15">
        <f t="shared" si="738"/>
        <v>142.65319999999997</v>
      </c>
      <c r="AD205" s="15">
        <f t="shared" si="738"/>
        <v>142.65319999999997</v>
      </c>
      <c r="AE205" s="15">
        <f t="shared" si="738"/>
        <v>0</v>
      </c>
      <c r="AF205" s="15">
        <f t="shared" si="738"/>
        <v>1.69</v>
      </c>
      <c r="AG205" s="15">
        <f t="shared" si="738"/>
        <v>331.97939999999994</v>
      </c>
      <c r="AH205" s="15">
        <f t="shared" si="738"/>
        <v>331.97939999999994</v>
      </c>
      <c r="AI205" s="15">
        <f t="shared" si="738"/>
        <v>0</v>
      </c>
    </row>
    <row r="206" spans="1:35" s="16" customFormat="1" hidden="1" x14ac:dyDescent="0.25">
      <c r="A206" s="22"/>
      <c r="B206" s="2" t="s">
        <v>27</v>
      </c>
      <c r="C206" s="15">
        <f t="shared" ref="C206" si="739">C211+C216+C221+C227+C232+C237+C242+C247+C252+C257+C262+C267+C272+C277+C282+C287+C292+C297+C302+C307+C313</f>
        <v>74.857140000000001</v>
      </c>
      <c r="D206" s="15"/>
      <c r="E206" s="15">
        <f t="shared" ref="E206" si="740">E211+E216+E221+E227+E232+E237+E242+E247+E252+E257+E262+E267+E272+E277+E282+E287+E292+E297+E302+E307+E313</f>
        <v>2415.6399078000009</v>
      </c>
      <c r="F206" s="15">
        <f t="shared" ref="F206:AI206" si="741">F211+F216+F221+F227+F232+F237+F242+F247+F252+F257+F262+F267+F272+F277+F282+F287+F292+F297+F302+F307+F313</f>
        <v>2394.1480878000007</v>
      </c>
      <c r="G206" s="15">
        <f t="shared" si="741"/>
        <v>21.491820000000001</v>
      </c>
      <c r="H206" s="15">
        <f t="shared" si="741"/>
        <v>44.215140000000005</v>
      </c>
      <c r="I206" s="15"/>
      <c r="J206" s="15">
        <f t="shared" si="741"/>
        <v>1426.8225678000001</v>
      </c>
      <c r="K206" s="15">
        <f t="shared" si="741"/>
        <v>1416.4987494</v>
      </c>
      <c r="L206" s="15">
        <f t="shared" si="741"/>
        <v>10.3238184</v>
      </c>
      <c r="M206" s="15">
        <f t="shared" si="741"/>
        <v>35.612000000000002</v>
      </c>
      <c r="N206" s="15"/>
      <c r="O206" s="15">
        <f t="shared" si="741"/>
        <v>1203.3294799999999</v>
      </c>
      <c r="P206" s="15">
        <f t="shared" si="741"/>
        <v>1191.6766606000001</v>
      </c>
      <c r="Q206" s="15">
        <f t="shared" si="741"/>
        <v>11.652819399999998</v>
      </c>
      <c r="R206" s="15">
        <f t="shared" si="741"/>
        <v>79.82714</v>
      </c>
      <c r="S206" s="15">
        <f t="shared" si="741"/>
        <v>2630.1520478000002</v>
      </c>
      <c r="T206" s="15">
        <f t="shared" si="741"/>
        <v>2608.1754100000003</v>
      </c>
      <c r="U206" s="15">
        <f t="shared" si="741"/>
        <v>21.976637799999999</v>
      </c>
      <c r="V206" s="15">
        <f t="shared" si="741"/>
        <v>44.215140000000005</v>
      </c>
      <c r="W206" s="15"/>
      <c r="X206" s="15">
        <f t="shared" si="741"/>
        <v>1494.0295806000001</v>
      </c>
      <c r="Y206" s="15">
        <f t="shared" si="741"/>
        <v>1483.2194838000003</v>
      </c>
      <c r="Z206" s="15">
        <f t="shared" si="741"/>
        <v>10.8100968</v>
      </c>
      <c r="AA206" s="15">
        <f t="shared" si="741"/>
        <v>35.612000000000002</v>
      </c>
      <c r="AB206" s="15"/>
      <c r="AC206" s="15">
        <f t="shared" si="741"/>
        <v>1251.4056799999998</v>
      </c>
      <c r="AD206" s="15">
        <f t="shared" si="741"/>
        <v>1239.2872995999999</v>
      </c>
      <c r="AE206" s="15">
        <f t="shared" si="741"/>
        <v>12.118380399999999</v>
      </c>
      <c r="AF206" s="15">
        <f t="shared" si="741"/>
        <v>79.82714</v>
      </c>
      <c r="AG206" s="15">
        <f t="shared" si="741"/>
        <v>2745.4352605999993</v>
      </c>
      <c r="AH206" s="15">
        <f t="shared" si="741"/>
        <v>2722.5067833999992</v>
      </c>
      <c r="AI206" s="15">
        <f t="shared" si="741"/>
        <v>22.9284772</v>
      </c>
    </row>
    <row r="207" spans="1:35" s="16" customFormat="1" ht="31.5" hidden="1" x14ac:dyDescent="0.25">
      <c r="A207" s="22"/>
      <c r="B207" s="2" t="s">
        <v>164</v>
      </c>
      <c r="C207" s="15">
        <f t="shared" ref="C207" si="742">C212+C217+C222+C228+C233+C238+C243+C248+C253+C258+C263+C268+C273+C278+C283+C288+C293+C298+C303+C309+C314</f>
        <v>74.855999999999995</v>
      </c>
      <c r="D207" s="15"/>
      <c r="E207" s="15">
        <f t="shared" ref="E207:E208" si="743">E212+E217+E222+E228+E233+E238+E243+E248+E253+E258+E263+E268+E273+E278+E283+E288+E293+E298+E303+E309+E314</f>
        <v>1207.8015600000003</v>
      </c>
      <c r="F207" s="15">
        <f t="shared" ref="F207:AI207" si="744">F212+F217+F222+F228+F233+F238+F243+F248+F253+F258+F263+F268+F273+F278+F283+F288+F293+F298+F303+F309+F314</f>
        <v>1197.0556500000005</v>
      </c>
      <c r="G207" s="15">
        <f t="shared" si="744"/>
        <v>10.74591</v>
      </c>
      <c r="H207" s="15">
        <f t="shared" si="744"/>
        <v>44.215000000000003</v>
      </c>
      <c r="I207" s="15"/>
      <c r="J207" s="15">
        <f t="shared" si="744"/>
        <v>713.40902500000004</v>
      </c>
      <c r="K207" s="15">
        <f t="shared" si="744"/>
        <v>708.24711579999996</v>
      </c>
      <c r="L207" s="15">
        <f t="shared" si="744"/>
        <v>5.1619092000000002</v>
      </c>
      <c r="M207" s="15">
        <f t="shared" si="744"/>
        <v>35.610999999999997</v>
      </c>
      <c r="N207" s="15"/>
      <c r="O207" s="15">
        <f t="shared" si="744"/>
        <v>601.64784499999996</v>
      </c>
      <c r="P207" s="15">
        <f t="shared" si="744"/>
        <v>595.82143530000008</v>
      </c>
      <c r="Q207" s="15">
        <f t="shared" si="744"/>
        <v>5.8264096999999992</v>
      </c>
      <c r="R207" s="15">
        <f t="shared" si="744"/>
        <v>79.825999999999993</v>
      </c>
      <c r="S207" s="15">
        <f t="shared" si="744"/>
        <v>1315.0568700000001</v>
      </c>
      <c r="T207" s="15">
        <f t="shared" si="744"/>
        <v>1304.0685511000001</v>
      </c>
      <c r="U207" s="15">
        <f t="shared" si="744"/>
        <v>10.988318899999999</v>
      </c>
      <c r="V207" s="15">
        <f t="shared" si="744"/>
        <v>44.215000000000003</v>
      </c>
      <c r="W207" s="15"/>
      <c r="X207" s="15">
        <f t="shared" si="744"/>
        <v>747.01242500000001</v>
      </c>
      <c r="Y207" s="15">
        <f t="shared" si="744"/>
        <v>741.60737660000007</v>
      </c>
      <c r="Z207" s="15">
        <f t="shared" si="744"/>
        <v>5.4050484000000001</v>
      </c>
      <c r="AA207" s="15">
        <f t="shared" si="744"/>
        <v>35.610999999999997</v>
      </c>
      <c r="AB207" s="15"/>
      <c r="AC207" s="15">
        <f t="shared" si="744"/>
        <v>625.68526999999995</v>
      </c>
      <c r="AD207" s="15">
        <f t="shared" si="744"/>
        <v>619.62607979999996</v>
      </c>
      <c r="AE207" s="15">
        <f t="shared" si="744"/>
        <v>6.0591901999999997</v>
      </c>
      <c r="AF207" s="15">
        <f t="shared" si="744"/>
        <v>79.825999999999993</v>
      </c>
      <c r="AG207" s="15">
        <f t="shared" si="744"/>
        <v>1372.6976949999996</v>
      </c>
      <c r="AH207" s="15">
        <f t="shared" si="744"/>
        <v>1361.2334563999996</v>
      </c>
      <c r="AI207" s="15">
        <f t="shared" si="744"/>
        <v>11.4642386</v>
      </c>
    </row>
    <row r="208" spans="1:35" s="16" customFormat="1" ht="47.25" hidden="1" x14ac:dyDescent="0.25">
      <c r="A208" s="22"/>
      <c r="B208" s="2" t="s">
        <v>169</v>
      </c>
      <c r="C208" s="15">
        <f t="shared" ref="C208" si="745">C213+C218+C223+C229+C234+C239+C244+C249+C254+C259+C264+C269+C274+C279+C284+C289+C294+C299+C304+C310+C315</f>
        <v>74.855999999999995</v>
      </c>
      <c r="D208" s="15"/>
      <c r="E208" s="15">
        <f t="shared" si="743"/>
        <v>4831.2062400000013</v>
      </c>
      <c r="F208" s="15">
        <f t="shared" ref="F208:AI208" si="746">F213+F218+F223+F229+F234+F239+F244+F249+F254+F259+F264+F269+F274+F279+F284+F289+F294+F299+F304+F310+F315</f>
        <v>4788.2226000000019</v>
      </c>
      <c r="G208" s="15">
        <f t="shared" si="746"/>
        <v>42.983640000000001</v>
      </c>
      <c r="H208" s="15">
        <f t="shared" si="746"/>
        <v>44.215000000000003</v>
      </c>
      <c r="I208" s="15"/>
      <c r="J208" s="15">
        <f t="shared" si="746"/>
        <v>2853.6361000000002</v>
      </c>
      <c r="K208" s="15">
        <f t="shared" si="746"/>
        <v>2832.9884631999998</v>
      </c>
      <c r="L208" s="15">
        <f t="shared" si="746"/>
        <v>20.647636800000001</v>
      </c>
      <c r="M208" s="15">
        <f t="shared" si="746"/>
        <v>35.610999999999997</v>
      </c>
      <c r="N208" s="15"/>
      <c r="O208" s="15">
        <f t="shared" si="746"/>
        <v>2406.5913799999998</v>
      </c>
      <c r="P208" s="15">
        <f t="shared" si="746"/>
        <v>2383.2857412000003</v>
      </c>
      <c r="Q208" s="15">
        <f t="shared" si="746"/>
        <v>23.305638799999997</v>
      </c>
      <c r="R208" s="15">
        <f t="shared" si="746"/>
        <v>79.825999999999993</v>
      </c>
      <c r="S208" s="15">
        <f t="shared" si="746"/>
        <v>5260.2274800000005</v>
      </c>
      <c r="T208" s="15">
        <f t="shared" si="746"/>
        <v>5216.2742044000006</v>
      </c>
      <c r="U208" s="15">
        <f t="shared" si="746"/>
        <v>43.953275599999998</v>
      </c>
      <c r="V208" s="15">
        <f t="shared" si="746"/>
        <v>44.215000000000003</v>
      </c>
      <c r="W208" s="15"/>
      <c r="X208" s="15">
        <f t="shared" si="746"/>
        <v>2988.0497</v>
      </c>
      <c r="Y208" s="15">
        <f t="shared" si="746"/>
        <v>2966.4295064000003</v>
      </c>
      <c r="Z208" s="15">
        <f t="shared" si="746"/>
        <v>21.6201936</v>
      </c>
      <c r="AA208" s="15">
        <f t="shared" si="746"/>
        <v>35.610999999999997</v>
      </c>
      <c r="AB208" s="15"/>
      <c r="AC208" s="15">
        <f t="shared" si="746"/>
        <v>2502.7410799999998</v>
      </c>
      <c r="AD208" s="15">
        <f t="shared" si="746"/>
        <v>2478.5043191999998</v>
      </c>
      <c r="AE208" s="15">
        <f t="shared" si="746"/>
        <v>24.236760799999999</v>
      </c>
      <c r="AF208" s="15">
        <f t="shared" si="746"/>
        <v>79.825999999999993</v>
      </c>
      <c r="AG208" s="15">
        <f t="shared" si="746"/>
        <v>5490.7907799999984</v>
      </c>
      <c r="AH208" s="15">
        <f t="shared" si="746"/>
        <v>5444.9338255999983</v>
      </c>
      <c r="AI208" s="15">
        <f t="shared" si="746"/>
        <v>45.856954399999999</v>
      </c>
    </row>
    <row r="209" spans="1:35" s="16" customFormat="1" ht="31.5" hidden="1" x14ac:dyDescent="0.25">
      <c r="A209" s="22" t="s">
        <v>108</v>
      </c>
      <c r="B209" s="29" t="s">
        <v>6</v>
      </c>
      <c r="C209" s="15"/>
      <c r="D209" s="8"/>
      <c r="E209" s="8">
        <f>E210+E211+E212+E213</f>
        <v>414.16984000000002</v>
      </c>
      <c r="F209" s="8">
        <f t="shared" ref="F209:G209" si="747">F210+F211+F212+F213</f>
        <v>414.16984000000002</v>
      </c>
      <c r="G209" s="8">
        <f t="shared" si="747"/>
        <v>0</v>
      </c>
      <c r="H209" s="8"/>
      <c r="I209" s="8"/>
      <c r="J209" s="8">
        <f t="shared" ref="J209:L209" si="748">J210+J211+J212+J213</f>
        <v>207.14384000000001</v>
      </c>
      <c r="K209" s="8">
        <f t="shared" si="748"/>
        <v>207.14384000000001</v>
      </c>
      <c r="L209" s="8">
        <f t="shared" si="748"/>
        <v>0</v>
      </c>
      <c r="M209" s="8"/>
      <c r="N209" s="8"/>
      <c r="O209" s="8">
        <f t="shared" ref="O209:Q209" si="749">O210+O211+O212+O213</f>
        <v>216.77719999999999</v>
      </c>
      <c r="P209" s="8">
        <f t="shared" si="749"/>
        <v>216.77719999999999</v>
      </c>
      <c r="Q209" s="8">
        <f t="shared" si="749"/>
        <v>0</v>
      </c>
      <c r="R209" s="8"/>
      <c r="S209" s="8">
        <f t="shared" ref="S209:U209" si="750">S210+S211+S212+S213</f>
        <v>423.92104</v>
      </c>
      <c r="T209" s="8">
        <f t="shared" si="750"/>
        <v>423.92104</v>
      </c>
      <c r="U209" s="8">
        <f t="shared" si="750"/>
        <v>0</v>
      </c>
      <c r="V209" s="8"/>
      <c r="W209" s="8"/>
      <c r="X209" s="8">
        <f t="shared" ref="X209:Z209" si="751">X210+X211+X212+X213</f>
        <v>216.90058999999999</v>
      </c>
      <c r="Y209" s="8">
        <f t="shared" si="751"/>
        <v>216.90058999999999</v>
      </c>
      <c r="Z209" s="8">
        <f t="shared" si="751"/>
        <v>0</v>
      </c>
      <c r="AA209" s="8"/>
      <c r="AB209" s="8"/>
      <c r="AC209" s="8">
        <f t="shared" ref="AC209:AE209" si="752">AC210+AC211+AC212+AC213</f>
        <v>225.43360000000001</v>
      </c>
      <c r="AD209" s="8">
        <f t="shared" si="752"/>
        <v>225.43360000000001</v>
      </c>
      <c r="AE209" s="8">
        <f t="shared" si="752"/>
        <v>0</v>
      </c>
      <c r="AF209" s="8"/>
      <c r="AG209" s="8">
        <f t="shared" ref="AG209:AI209" si="753">AG210+AG211+AG212+AG213</f>
        <v>442.33419000000004</v>
      </c>
      <c r="AH209" s="8">
        <f t="shared" si="753"/>
        <v>442.33419000000004</v>
      </c>
      <c r="AI209" s="8">
        <f t="shared" si="753"/>
        <v>0</v>
      </c>
    </row>
    <row r="210" spans="1:35" hidden="1" x14ac:dyDescent="0.25">
      <c r="A210" s="18"/>
      <c r="B210" s="3" t="s">
        <v>25</v>
      </c>
      <c r="C210" s="17">
        <v>2.7229999999999999</v>
      </c>
      <c r="D210" s="24">
        <v>39.28</v>
      </c>
      <c r="E210" s="24">
        <f>C210*D210</f>
        <v>106.95944</v>
      </c>
      <c r="F210" s="24">
        <f>E210-G210</f>
        <v>106.95944</v>
      </c>
      <c r="G210" s="24"/>
      <c r="H210" s="24">
        <v>1.363</v>
      </c>
      <c r="I210" s="24">
        <v>39.28</v>
      </c>
      <c r="J210" s="24">
        <f>H210*I210</f>
        <v>53.538640000000001</v>
      </c>
      <c r="K210" s="24">
        <f>J210-L210</f>
        <v>53.538640000000001</v>
      </c>
      <c r="L210" s="24"/>
      <c r="M210" s="24">
        <v>1.36</v>
      </c>
      <c r="N210" s="24">
        <v>41.13</v>
      </c>
      <c r="O210" s="24">
        <f>M210*N210</f>
        <v>55.936800000000005</v>
      </c>
      <c r="P210" s="24">
        <f>O210-Q210</f>
        <v>55.936800000000005</v>
      </c>
      <c r="Q210" s="24"/>
      <c r="R210" s="24">
        <f>H210+M210</f>
        <v>2.7229999999999999</v>
      </c>
      <c r="S210" s="24">
        <f t="shared" ref="S210:U211" si="754">J210+O210</f>
        <v>109.47544000000001</v>
      </c>
      <c r="T210" s="24">
        <f t="shared" si="754"/>
        <v>109.47544000000001</v>
      </c>
      <c r="U210" s="24">
        <f t="shared" si="754"/>
        <v>0</v>
      </c>
      <c r="V210" s="24">
        <v>1.363</v>
      </c>
      <c r="W210" s="24">
        <v>41.13</v>
      </c>
      <c r="X210" s="24">
        <f>V210*W210</f>
        <v>56.060190000000006</v>
      </c>
      <c r="Y210" s="24">
        <f>X210-Z210</f>
        <v>56.060190000000006</v>
      </c>
      <c r="Z210" s="24"/>
      <c r="AA210" s="24">
        <v>1.36</v>
      </c>
      <c r="AB210" s="24">
        <v>42.77</v>
      </c>
      <c r="AC210" s="24">
        <f>AA210*AB210</f>
        <v>58.167200000000008</v>
      </c>
      <c r="AD210" s="24">
        <f>AC210-AE210</f>
        <v>58.167200000000008</v>
      </c>
      <c r="AE210" s="24"/>
      <c r="AF210" s="24">
        <f>V210+AA210</f>
        <v>2.7229999999999999</v>
      </c>
      <c r="AG210" s="24">
        <f t="shared" ref="AG210:AI211" si="755">X210+AC210</f>
        <v>114.22739000000001</v>
      </c>
      <c r="AH210" s="24">
        <f t="shared" si="755"/>
        <v>114.22739000000001</v>
      </c>
      <c r="AI210" s="24">
        <f t="shared" si="755"/>
        <v>0</v>
      </c>
    </row>
    <row r="211" spans="1:35" hidden="1" x14ac:dyDescent="0.25">
      <c r="A211" s="18"/>
      <c r="B211" s="3" t="s">
        <v>27</v>
      </c>
      <c r="C211" s="17">
        <v>2.72</v>
      </c>
      <c r="D211" s="24">
        <v>32.270000000000003</v>
      </c>
      <c r="E211" s="24">
        <f>C211*D211</f>
        <v>87.774400000000014</v>
      </c>
      <c r="F211" s="24">
        <f>E211-G211</f>
        <v>87.774400000000014</v>
      </c>
      <c r="G211" s="24"/>
      <c r="H211" s="24">
        <v>1.36</v>
      </c>
      <c r="I211" s="24">
        <v>32.270000000000003</v>
      </c>
      <c r="J211" s="24">
        <f>H211*I211</f>
        <v>43.887200000000007</v>
      </c>
      <c r="K211" s="24">
        <f>J211-L211</f>
        <v>43.887200000000007</v>
      </c>
      <c r="L211" s="24"/>
      <c r="M211" s="24">
        <v>1.36</v>
      </c>
      <c r="N211" s="24">
        <v>33.79</v>
      </c>
      <c r="O211" s="24">
        <f>M211*N211</f>
        <v>45.9544</v>
      </c>
      <c r="P211" s="24">
        <f>O211-Q211</f>
        <v>45.9544</v>
      </c>
      <c r="Q211" s="24"/>
      <c r="R211" s="24">
        <f>H211+M211</f>
        <v>2.72</v>
      </c>
      <c r="S211" s="24">
        <f t="shared" si="754"/>
        <v>89.8416</v>
      </c>
      <c r="T211" s="24">
        <f t="shared" si="754"/>
        <v>89.8416</v>
      </c>
      <c r="U211" s="24">
        <f t="shared" si="754"/>
        <v>0</v>
      </c>
      <c r="V211" s="24">
        <v>1.36</v>
      </c>
      <c r="W211" s="24">
        <v>33.79</v>
      </c>
      <c r="X211" s="24">
        <f>V211*W211</f>
        <v>45.9544</v>
      </c>
      <c r="Y211" s="24">
        <f>X211-Z211</f>
        <v>45.9544</v>
      </c>
      <c r="Z211" s="24"/>
      <c r="AA211" s="24">
        <v>1.36</v>
      </c>
      <c r="AB211" s="24">
        <v>35.14</v>
      </c>
      <c r="AC211" s="24">
        <f>AA211*AB211</f>
        <v>47.790400000000005</v>
      </c>
      <c r="AD211" s="24">
        <f>AC211-AE211</f>
        <v>47.790400000000005</v>
      </c>
      <c r="AE211" s="24"/>
      <c r="AF211" s="24">
        <f>V211+AA211</f>
        <v>2.72</v>
      </c>
      <c r="AG211" s="24">
        <f t="shared" si="755"/>
        <v>93.744799999999998</v>
      </c>
      <c r="AH211" s="24">
        <f t="shared" si="755"/>
        <v>93.744799999999998</v>
      </c>
      <c r="AI211" s="24">
        <f t="shared" si="755"/>
        <v>0</v>
      </c>
    </row>
    <row r="212" spans="1:35" ht="31.5" hidden="1" x14ac:dyDescent="0.25">
      <c r="A212" s="18"/>
      <c r="B212" s="3" t="s">
        <v>164</v>
      </c>
      <c r="C212" s="17">
        <v>2.72</v>
      </c>
      <c r="D212" s="24">
        <v>32.270000000000003</v>
      </c>
      <c r="E212" s="24">
        <f>C212*D212*0.5</f>
        <v>43.887200000000007</v>
      </c>
      <c r="F212" s="24">
        <f>E212</f>
        <v>43.887200000000007</v>
      </c>
      <c r="G212" s="24"/>
      <c r="H212" s="24">
        <v>1.36</v>
      </c>
      <c r="I212" s="24">
        <v>32.270000000000003</v>
      </c>
      <c r="J212" s="24">
        <f>H212*I212*0.5</f>
        <v>21.943600000000004</v>
      </c>
      <c r="K212" s="24">
        <f>J212</f>
        <v>21.943600000000004</v>
      </c>
      <c r="L212" s="24"/>
      <c r="M212" s="24">
        <v>1.36</v>
      </c>
      <c r="N212" s="24">
        <v>33.79</v>
      </c>
      <c r="O212" s="24">
        <f>M212*N212*0.5</f>
        <v>22.9772</v>
      </c>
      <c r="P212" s="24">
        <f>O212</f>
        <v>22.9772</v>
      </c>
      <c r="Q212" s="24"/>
      <c r="R212" s="24">
        <f>H212+M212</f>
        <v>2.72</v>
      </c>
      <c r="S212" s="24">
        <f>J212+O212</f>
        <v>44.9208</v>
      </c>
      <c r="T212" s="24">
        <f>S212</f>
        <v>44.9208</v>
      </c>
      <c r="U212" s="24">
        <v>0</v>
      </c>
      <c r="V212" s="24">
        <v>1.36</v>
      </c>
      <c r="W212" s="24">
        <v>33.79</v>
      </c>
      <c r="X212" s="24">
        <f>V212*W212*0.5</f>
        <v>22.9772</v>
      </c>
      <c r="Y212" s="24">
        <f>X212</f>
        <v>22.9772</v>
      </c>
      <c r="Z212" s="24"/>
      <c r="AA212" s="24">
        <v>1.36</v>
      </c>
      <c r="AB212" s="24">
        <v>35.14</v>
      </c>
      <c r="AC212" s="24">
        <f>AA212*AB212*0.5</f>
        <v>23.895200000000003</v>
      </c>
      <c r="AD212" s="24">
        <f>AC212</f>
        <v>23.895200000000003</v>
      </c>
      <c r="AE212" s="24"/>
      <c r="AF212" s="24">
        <f>AF211</f>
        <v>2.72</v>
      </c>
      <c r="AG212" s="24">
        <f>X212+AC212</f>
        <v>46.872399999999999</v>
      </c>
      <c r="AH212" s="24">
        <f>AG212</f>
        <v>46.872399999999999</v>
      </c>
      <c r="AI212" s="24">
        <v>0</v>
      </c>
    </row>
    <row r="213" spans="1:35" ht="47.25" hidden="1" x14ac:dyDescent="0.25">
      <c r="A213" s="18"/>
      <c r="B213" s="3" t="s">
        <v>169</v>
      </c>
      <c r="C213" s="17">
        <v>2.72</v>
      </c>
      <c r="D213" s="24">
        <v>32.270000000000003</v>
      </c>
      <c r="E213" s="24">
        <f>C213*D213*2</f>
        <v>175.54880000000003</v>
      </c>
      <c r="F213" s="24">
        <f>E213-G213</f>
        <v>175.54880000000003</v>
      </c>
      <c r="G213" s="24"/>
      <c r="H213" s="24">
        <v>1.36</v>
      </c>
      <c r="I213" s="24">
        <v>32.270000000000003</v>
      </c>
      <c r="J213" s="24">
        <f>H213*I213*2</f>
        <v>87.774400000000014</v>
      </c>
      <c r="K213" s="24">
        <f>J213-L213</f>
        <v>87.774400000000014</v>
      </c>
      <c r="L213" s="24"/>
      <c r="M213" s="24">
        <v>1.36</v>
      </c>
      <c r="N213" s="24">
        <v>33.79</v>
      </c>
      <c r="O213" s="24">
        <f>M213*N213*2</f>
        <v>91.908799999999999</v>
      </c>
      <c r="P213" s="24">
        <f>O213-Q213</f>
        <v>91.908799999999999</v>
      </c>
      <c r="Q213" s="24"/>
      <c r="R213" s="24">
        <f>H213+M213</f>
        <v>2.72</v>
      </c>
      <c r="S213" s="24">
        <f t="shared" ref="S213" si="756">J213+O213</f>
        <v>179.6832</v>
      </c>
      <c r="T213" s="24">
        <f t="shared" ref="T213" si="757">K213+P213</f>
        <v>179.6832</v>
      </c>
      <c r="U213" s="24">
        <f t="shared" ref="U213" si="758">L213+Q213</f>
        <v>0</v>
      </c>
      <c r="V213" s="24">
        <v>1.36</v>
      </c>
      <c r="W213" s="24">
        <v>33.79</v>
      </c>
      <c r="X213" s="24">
        <f>V213*W213*2</f>
        <v>91.908799999999999</v>
      </c>
      <c r="Y213" s="24">
        <f>X213-Z213</f>
        <v>91.908799999999999</v>
      </c>
      <c r="Z213" s="24"/>
      <c r="AA213" s="24">
        <v>1.36</v>
      </c>
      <c r="AB213" s="24">
        <v>35.14</v>
      </c>
      <c r="AC213" s="24">
        <f>AA213*AB213*2</f>
        <v>95.580800000000011</v>
      </c>
      <c r="AD213" s="24">
        <f>AC213-AE213</f>
        <v>95.580800000000011</v>
      </c>
      <c r="AE213" s="24"/>
      <c r="AF213" s="24">
        <f>V213+AA213</f>
        <v>2.72</v>
      </c>
      <c r="AG213" s="24">
        <f t="shared" ref="AG213" si="759">X213+AC213</f>
        <v>187.4896</v>
      </c>
      <c r="AH213" s="24">
        <f t="shared" ref="AH213" si="760">Y213+AD213</f>
        <v>187.4896</v>
      </c>
      <c r="AI213" s="24">
        <f t="shared" ref="AI213" si="761">Z213+AE213</f>
        <v>0</v>
      </c>
    </row>
    <row r="214" spans="1:35" s="16" customFormat="1" ht="31.5" hidden="1" x14ac:dyDescent="0.25">
      <c r="A214" s="22" t="s">
        <v>109</v>
      </c>
      <c r="B214" s="29" t="s">
        <v>154</v>
      </c>
      <c r="C214" s="15"/>
      <c r="D214" s="8"/>
      <c r="E214" s="8">
        <f>E215+E216+E217+E218</f>
        <v>395.78500000000008</v>
      </c>
      <c r="F214" s="8">
        <f t="shared" ref="F214:G214" si="762">F215+F216+F217+F218</f>
        <v>395.78500000000008</v>
      </c>
      <c r="G214" s="8">
        <f t="shared" si="762"/>
        <v>0</v>
      </c>
      <c r="H214" s="8"/>
      <c r="I214" s="8"/>
      <c r="J214" s="8">
        <f t="shared" ref="J214:L214" si="763">J215+J216+J217+J218</f>
        <v>225.29300000000001</v>
      </c>
      <c r="K214" s="8">
        <f t="shared" si="763"/>
        <v>225.29300000000001</v>
      </c>
      <c r="L214" s="8">
        <f t="shared" si="763"/>
        <v>0</v>
      </c>
      <c r="M214" s="8"/>
      <c r="N214" s="8"/>
      <c r="O214" s="8">
        <f t="shared" ref="O214:Q214" si="764">O215+O216+O217+O218</f>
        <v>178.5224</v>
      </c>
      <c r="P214" s="8">
        <f t="shared" si="764"/>
        <v>178.5224</v>
      </c>
      <c r="Q214" s="8">
        <f t="shared" si="764"/>
        <v>0</v>
      </c>
      <c r="R214" s="8"/>
      <c r="S214" s="8">
        <f t="shared" ref="S214:U214" si="765">S215+S216+S217+S218</f>
        <v>403.81540000000001</v>
      </c>
      <c r="T214" s="8">
        <f t="shared" si="765"/>
        <v>403.81540000000001</v>
      </c>
      <c r="U214" s="8">
        <f t="shared" si="765"/>
        <v>0</v>
      </c>
      <c r="V214" s="8"/>
      <c r="W214" s="8"/>
      <c r="X214" s="8">
        <f t="shared" ref="X214:Z214" si="766">X215+X216+X217+X218</f>
        <v>235.90460000000002</v>
      </c>
      <c r="Y214" s="8">
        <f t="shared" si="766"/>
        <v>235.90460000000002</v>
      </c>
      <c r="Z214" s="8">
        <f t="shared" si="766"/>
        <v>0</v>
      </c>
      <c r="AA214" s="8"/>
      <c r="AB214" s="8"/>
      <c r="AC214" s="8">
        <f t="shared" ref="AC214:AE214" si="767">AC215+AC216+AC217+AC218</f>
        <v>185.65120000000005</v>
      </c>
      <c r="AD214" s="8">
        <f t="shared" si="767"/>
        <v>185.65120000000005</v>
      </c>
      <c r="AE214" s="8">
        <f t="shared" si="767"/>
        <v>0</v>
      </c>
      <c r="AF214" s="8"/>
      <c r="AG214" s="8">
        <f t="shared" ref="AG214:AI214" si="768">AG215+AG216+AG217+AG218</f>
        <v>421.55580000000003</v>
      </c>
      <c r="AH214" s="8">
        <f t="shared" si="768"/>
        <v>421.55580000000003</v>
      </c>
      <c r="AI214" s="8">
        <f t="shared" si="768"/>
        <v>0</v>
      </c>
    </row>
    <row r="215" spans="1:35" hidden="1" x14ac:dyDescent="0.25">
      <c r="A215" s="18"/>
      <c r="B215" s="3" t="s">
        <v>25</v>
      </c>
      <c r="C215" s="17">
        <v>2.6</v>
      </c>
      <c r="D215" s="24">
        <v>39.28</v>
      </c>
      <c r="E215" s="24">
        <f>C215*D215</f>
        <v>102.128</v>
      </c>
      <c r="F215" s="24">
        <f>E215-G215</f>
        <v>102.128</v>
      </c>
      <c r="G215" s="24"/>
      <c r="H215" s="24">
        <v>1.48</v>
      </c>
      <c r="I215" s="24">
        <v>39.28</v>
      </c>
      <c r="J215" s="24">
        <f>H215*I215</f>
        <v>58.134399999999999</v>
      </c>
      <c r="K215" s="24">
        <f>J215-L215</f>
        <v>58.134399999999999</v>
      </c>
      <c r="L215" s="24"/>
      <c r="M215" s="24">
        <v>1.1200000000000001</v>
      </c>
      <c r="N215" s="24">
        <v>41.13</v>
      </c>
      <c r="O215" s="24">
        <f>M215*N215</f>
        <v>46.065600000000011</v>
      </c>
      <c r="P215" s="24">
        <f>O215-Q215</f>
        <v>46.065600000000011</v>
      </c>
      <c r="Q215" s="24"/>
      <c r="R215" s="24">
        <f>H215+M215</f>
        <v>2.6</v>
      </c>
      <c r="S215" s="24">
        <f t="shared" ref="S215:U216" si="769">J215+O215</f>
        <v>104.20000000000002</v>
      </c>
      <c r="T215" s="24">
        <f t="shared" si="769"/>
        <v>104.20000000000002</v>
      </c>
      <c r="U215" s="24">
        <f t="shared" si="769"/>
        <v>0</v>
      </c>
      <c r="V215" s="24">
        <v>1.48</v>
      </c>
      <c r="W215" s="24">
        <v>41.13</v>
      </c>
      <c r="X215" s="24">
        <f>V215*W215</f>
        <v>60.872400000000006</v>
      </c>
      <c r="Y215" s="24">
        <f>X215-Z215</f>
        <v>60.872400000000006</v>
      </c>
      <c r="Z215" s="24"/>
      <c r="AA215" s="24">
        <v>1.1200000000000001</v>
      </c>
      <c r="AB215" s="24">
        <v>42.77</v>
      </c>
      <c r="AC215" s="24">
        <f>AA215*AB215</f>
        <v>47.902400000000007</v>
      </c>
      <c r="AD215" s="24">
        <f>AC215-AE215</f>
        <v>47.902400000000007</v>
      </c>
      <c r="AE215" s="24"/>
      <c r="AF215" s="24">
        <f>V215+AA215</f>
        <v>2.6</v>
      </c>
      <c r="AG215" s="24">
        <f t="shared" ref="AG215:AI216" si="770">X215+AC215</f>
        <v>108.77480000000001</v>
      </c>
      <c r="AH215" s="24">
        <f t="shared" si="770"/>
        <v>108.77480000000001</v>
      </c>
      <c r="AI215" s="24">
        <f t="shared" si="770"/>
        <v>0</v>
      </c>
    </row>
    <row r="216" spans="1:35" hidden="1" x14ac:dyDescent="0.25">
      <c r="A216" s="18"/>
      <c r="B216" s="3" t="s">
        <v>27</v>
      </c>
      <c r="C216" s="17">
        <v>2.6</v>
      </c>
      <c r="D216" s="24">
        <v>32.270000000000003</v>
      </c>
      <c r="E216" s="24">
        <f>C216*D216</f>
        <v>83.902000000000015</v>
      </c>
      <c r="F216" s="24">
        <f>E216-G216</f>
        <v>83.902000000000015</v>
      </c>
      <c r="G216" s="24"/>
      <c r="H216" s="24">
        <v>1.48</v>
      </c>
      <c r="I216" s="24">
        <v>32.270000000000003</v>
      </c>
      <c r="J216" s="24">
        <f>H216*I216</f>
        <v>47.759600000000006</v>
      </c>
      <c r="K216" s="24">
        <f>J216-L216</f>
        <v>47.759600000000006</v>
      </c>
      <c r="L216" s="24"/>
      <c r="M216" s="24">
        <v>1.1200000000000001</v>
      </c>
      <c r="N216" s="24">
        <v>33.79</v>
      </c>
      <c r="O216" s="24">
        <f>M216*N216</f>
        <v>37.844799999999999</v>
      </c>
      <c r="P216" s="24">
        <f>O216-Q216</f>
        <v>37.844799999999999</v>
      </c>
      <c r="Q216" s="24"/>
      <c r="R216" s="24">
        <f>H216+M216</f>
        <v>2.6</v>
      </c>
      <c r="S216" s="24">
        <f t="shared" si="769"/>
        <v>85.604399999999998</v>
      </c>
      <c r="T216" s="24">
        <f t="shared" si="769"/>
        <v>85.604399999999998</v>
      </c>
      <c r="U216" s="24">
        <f t="shared" si="769"/>
        <v>0</v>
      </c>
      <c r="V216" s="24">
        <v>1.48</v>
      </c>
      <c r="W216" s="24">
        <v>33.79</v>
      </c>
      <c r="X216" s="24">
        <f>V216*W216</f>
        <v>50.0092</v>
      </c>
      <c r="Y216" s="24">
        <f>X216-Z216</f>
        <v>50.0092</v>
      </c>
      <c r="Z216" s="24"/>
      <c r="AA216" s="24">
        <v>1.1200000000000001</v>
      </c>
      <c r="AB216" s="24">
        <v>35.14</v>
      </c>
      <c r="AC216" s="24">
        <f>AA216*AB216</f>
        <v>39.356800000000007</v>
      </c>
      <c r="AD216" s="24">
        <f>AC216-AE216</f>
        <v>39.356800000000007</v>
      </c>
      <c r="AE216" s="24"/>
      <c r="AF216" s="24">
        <f>V216+AA216</f>
        <v>2.6</v>
      </c>
      <c r="AG216" s="24">
        <f t="shared" si="770"/>
        <v>89.366000000000014</v>
      </c>
      <c r="AH216" s="24">
        <f t="shared" si="770"/>
        <v>89.366000000000014</v>
      </c>
      <c r="AI216" s="24">
        <f t="shared" si="770"/>
        <v>0</v>
      </c>
    </row>
    <row r="217" spans="1:35" ht="31.5" hidden="1" x14ac:dyDescent="0.25">
      <c r="A217" s="18"/>
      <c r="B217" s="3" t="s">
        <v>164</v>
      </c>
      <c r="C217" s="17">
        <v>2.6</v>
      </c>
      <c r="D217" s="24">
        <v>32.270000000000003</v>
      </c>
      <c r="E217" s="24">
        <f>C217*D217*0.5</f>
        <v>41.951000000000008</v>
      </c>
      <c r="F217" s="24">
        <f>E217</f>
        <v>41.951000000000008</v>
      </c>
      <c r="G217" s="24"/>
      <c r="H217" s="24">
        <v>1.48</v>
      </c>
      <c r="I217" s="24">
        <v>32.270000000000003</v>
      </c>
      <c r="J217" s="24">
        <f>H217*I217*0.5</f>
        <v>23.879800000000003</v>
      </c>
      <c r="K217" s="24">
        <f>J217</f>
        <v>23.879800000000003</v>
      </c>
      <c r="L217" s="24"/>
      <c r="M217" s="24">
        <v>1.1200000000000001</v>
      </c>
      <c r="N217" s="24">
        <v>33.79</v>
      </c>
      <c r="O217" s="24">
        <f>M217*N217*0.5</f>
        <v>18.9224</v>
      </c>
      <c r="P217" s="24">
        <f>O217</f>
        <v>18.9224</v>
      </c>
      <c r="Q217" s="24"/>
      <c r="R217" s="24">
        <f>H217+M217</f>
        <v>2.6</v>
      </c>
      <c r="S217" s="24">
        <f>J217+O217</f>
        <v>42.802199999999999</v>
      </c>
      <c r="T217" s="24">
        <f>S217</f>
        <v>42.802199999999999</v>
      </c>
      <c r="U217" s="24">
        <v>0</v>
      </c>
      <c r="V217" s="24">
        <v>1.48</v>
      </c>
      <c r="W217" s="24">
        <v>33.79</v>
      </c>
      <c r="X217" s="24">
        <f>V217*W217*0.5</f>
        <v>25.0046</v>
      </c>
      <c r="Y217" s="24">
        <f>X217</f>
        <v>25.0046</v>
      </c>
      <c r="Z217" s="24"/>
      <c r="AA217" s="24">
        <v>1.1200000000000001</v>
      </c>
      <c r="AB217" s="24">
        <v>35.14</v>
      </c>
      <c r="AC217" s="24">
        <f>AA217*AB217*0.5</f>
        <v>19.678400000000003</v>
      </c>
      <c r="AD217" s="24">
        <f>AC217</f>
        <v>19.678400000000003</v>
      </c>
      <c r="AE217" s="24"/>
      <c r="AF217" s="24">
        <f>V217+AA217</f>
        <v>2.6</v>
      </c>
      <c r="AG217" s="24">
        <f>X217+AC217</f>
        <v>44.683000000000007</v>
      </c>
      <c r="AH217" s="24">
        <f>AG217</f>
        <v>44.683000000000007</v>
      </c>
      <c r="AI217" s="24">
        <v>0</v>
      </c>
    </row>
    <row r="218" spans="1:35" ht="47.25" hidden="1" x14ac:dyDescent="0.25">
      <c r="A218" s="18"/>
      <c r="B218" s="3" t="s">
        <v>169</v>
      </c>
      <c r="C218" s="17">
        <v>2.6</v>
      </c>
      <c r="D218" s="24">
        <v>32.270000000000003</v>
      </c>
      <c r="E218" s="24">
        <f>C218*D218*2</f>
        <v>167.80400000000003</v>
      </c>
      <c r="F218" s="24">
        <f>E218-G218</f>
        <v>167.80400000000003</v>
      </c>
      <c r="G218" s="24"/>
      <c r="H218" s="24">
        <v>1.48</v>
      </c>
      <c r="I218" s="24">
        <v>32.270000000000003</v>
      </c>
      <c r="J218" s="24">
        <f>H218*I218*2</f>
        <v>95.519200000000012</v>
      </c>
      <c r="K218" s="24">
        <f>J218-L218</f>
        <v>95.519200000000012</v>
      </c>
      <c r="L218" s="24"/>
      <c r="M218" s="24">
        <v>1.1200000000000001</v>
      </c>
      <c r="N218" s="24">
        <v>33.79</v>
      </c>
      <c r="O218" s="24">
        <f>M218*N218*2</f>
        <v>75.689599999999999</v>
      </c>
      <c r="P218" s="24">
        <f>O218-Q218</f>
        <v>75.689599999999999</v>
      </c>
      <c r="Q218" s="24"/>
      <c r="R218" s="24">
        <f>H218+M218</f>
        <v>2.6</v>
      </c>
      <c r="S218" s="24">
        <f t="shared" ref="S218" si="771">J218+O218</f>
        <v>171.2088</v>
      </c>
      <c r="T218" s="24">
        <f t="shared" ref="T218" si="772">K218+P218</f>
        <v>171.2088</v>
      </c>
      <c r="U218" s="24">
        <f t="shared" ref="U218" si="773">L218+Q218</f>
        <v>0</v>
      </c>
      <c r="V218" s="24">
        <v>1.48</v>
      </c>
      <c r="W218" s="24">
        <v>33.79</v>
      </c>
      <c r="X218" s="24">
        <f>V218*W218*2</f>
        <v>100.0184</v>
      </c>
      <c r="Y218" s="24">
        <f>X218-Z218</f>
        <v>100.0184</v>
      </c>
      <c r="Z218" s="24"/>
      <c r="AA218" s="24">
        <v>1.1200000000000001</v>
      </c>
      <c r="AB218" s="24">
        <v>35.14</v>
      </c>
      <c r="AC218" s="24">
        <f>AA218*AB218*2</f>
        <v>78.713600000000014</v>
      </c>
      <c r="AD218" s="24">
        <f>AC218-AE218</f>
        <v>78.713600000000014</v>
      </c>
      <c r="AE218" s="24"/>
      <c r="AF218" s="24">
        <f>V218+AA218</f>
        <v>2.6</v>
      </c>
      <c r="AG218" s="24">
        <f t="shared" ref="AG218" si="774">X218+AC218</f>
        <v>178.73200000000003</v>
      </c>
      <c r="AH218" s="24">
        <f t="shared" ref="AH218" si="775">Y218+AD218</f>
        <v>178.73200000000003</v>
      </c>
      <c r="AI218" s="24">
        <f t="shared" ref="AI218" si="776">Z218+AE218</f>
        <v>0</v>
      </c>
    </row>
    <row r="219" spans="1:35" s="16" customFormat="1" ht="31.5" hidden="1" x14ac:dyDescent="0.25">
      <c r="A219" s="22" t="s">
        <v>110</v>
      </c>
      <c r="B219" s="29" t="s">
        <v>7</v>
      </c>
      <c r="C219" s="15"/>
      <c r="D219" s="8"/>
      <c r="E219" s="8">
        <f>E220+E221+E222+E223</f>
        <v>700.07788000000005</v>
      </c>
      <c r="F219" s="8">
        <f t="shared" ref="F219:G219" si="777">F220+F221+F222+F223</f>
        <v>700.07788000000005</v>
      </c>
      <c r="G219" s="8">
        <f t="shared" si="777"/>
        <v>0</v>
      </c>
      <c r="H219" s="8"/>
      <c r="I219" s="8"/>
      <c r="J219" s="8">
        <f t="shared" ref="J219:L219" si="778">J220+J221+J222+J223</f>
        <v>353.04416000000003</v>
      </c>
      <c r="K219" s="8">
        <f t="shared" si="778"/>
        <v>353.04416000000003</v>
      </c>
      <c r="L219" s="8">
        <f t="shared" si="778"/>
        <v>0</v>
      </c>
      <c r="M219" s="8"/>
      <c r="N219" s="8"/>
      <c r="O219" s="8">
        <f t="shared" ref="O219:Q219" si="779">O220+O221+O222+O223</f>
        <v>363.37946999999997</v>
      </c>
      <c r="P219" s="8">
        <f t="shared" si="779"/>
        <v>363.37946999999997</v>
      </c>
      <c r="Q219" s="8">
        <f t="shared" si="779"/>
        <v>0</v>
      </c>
      <c r="R219" s="8"/>
      <c r="S219" s="8">
        <f>S220+S221+S222+S223</f>
        <v>716.42363</v>
      </c>
      <c r="T219" s="8">
        <f t="shared" ref="T219:U219" si="780">T220+T221+T222+T223</f>
        <v>716.42363</v>
      </c>
      <c r="U219" s="8">
        <f t="shared" si="780"/>
        <v>0</v>
      </c>
      <c r="V219" s="8"/>
      <c r="W219" s="8"/>
      <c r="X219" s="8">
        <f t="shared" ref="X219:Z219" si="781">X220+X221+X222+X223</f>
        <v>369.67300999999998</v>
      </c>
      <c r="Y219" s="8">
        <f t="shared" si="781"/>
        <v>369.67300999999998</v>
      </c>
      <c r="Z219" s="8">
        <f t="shared" si="781"/>
        <v>0</v>
      </c>
      <c r="AA219" s="8"/>
      <c r="AB219" s="8"/>
      <c r="AC219" s="8">
        <f t="shared" ref="AC219:AE219" si="782">AC220+AC221+AC222+AC223</f>
        <v>377.89002999999997</v>
      </c>
      <c r="AD219" s="8">
        <f t="shared" si="782"/>
        <v>377.89002999999997</v>
      </c>
      <c r="AE219" s="8">
        <f t="shared" si="782"/>
        <v>0</v>
      </c>
      <c r="AF219" s="8"/>
      <c r="AG219" s="8">
        <f t="shared" ref="AG219:AI219" si="783">AG220+AG221+AG222+AG223</f>
        <v>747.56304</v>
      </c>
      <c r="AH219" s="8">
        <f t="shared" si="783"/>
        <v>747.56304</v>
      </c>
      <c r="AI219" s="8">
        <f t="shared" si="783"/>
        <v>0</v>
      </c>
    </row>
    <row r="220" spans="1:35" hidden="1" x14ac:dyDescent="0.25">
      <c r="A220" s="18"/>
      <c r="B220" s="3" t="s">
        <v>25</v>
      </c>
      <c r="C220" s="17">
        <v>4.5960000000000001</v>
      </c>
      <c r="D220" s="24">
        <v>39.28</v>
      </c>
      <c r="E220" s="24">
        <f>C220*D220</f>
        <v>180.53088</v>
      </c>
      <c r="F220" s="24">
        <f>E220-G220</f>
        <v>180.53088</v>
      </c>
      <c r="G220" s="24"/>
      <c r="H220" s="24">
        <v>2.3170000000000002</v>
      </c>
      <c r="I220" s="24">
        <v>39.28</v>
      </c>
      <c r="J220" s="24">
        <f>H220*I220</f>
        <v>91.01176000000001</v>
      </c>
      <c r="K220" s="24">
        <f>J220-L220</f>
        <v>91.01176000000001</v>
      </c>
      <c r="L220" s="24"/>
      <c r="M220" s="24">
        <v>2.2789999999999999</v>
      </c>
      <c r="N220" s="24">
        <v>41.13</v>
      </c>
      <c r="O220" s="24">
        <f>M220*N220</f>
        <v>93.73527</v>
      </c>
      <c r="P220" s="24">
        <f>O220-Q220</f>
        <v>93.73527</v>
      </c>
      <c r="Q220" s="24"/>
      <c r="R220" s="24">
        <f>H220+M220</f>
        <v>4.5960000000000001</v>
      </c>
      <c r="S220" s="24">
        <f t="shared" ref="S220:U221" si="784">J220+O220</f>
        <v>184.74703</v>
      </c>
      <c r="T220" s="24">
        <f t="shared" si="784"/>
        <v>184.74703</v>
      </c>
      <c r="U220" s="24">
        <f t="shared" si="784"/>
        <v>0</v>
      </c>
      <c r="V220" s="24">
        <v>2.3170000000000002</v>
      </c>
      <c r="W220" s="24">
        <v>41.13</v>
      </c>
      <c r="X220" s="24">
        <f>V220*W220</f>
        <v>95.298210000000012</v>
      </c>
      <c r="Y220" s="24">
        <f>X220-Z220</f>
        <v>95.298210000000012</v>
      </c>
      <c r="Z220" s="24"/>
      <c r="AA220" s="24">
        <v>2.2789999999999999</v>
      </c>
      <c r="AB220" s="24">
        <v>42.77</v>
      </c>
      <c r="AC220" s="24">
        <f>AA220*AB220</f>
        <v>97.472830000000002</v>
      </c>
      <c r="AD220" s="24">
        <f>AC220-AE220</f>
        <v>97.472830000000002</v>
      </c>
      <c r="AE220" s="24"/>
      <c r="AF220" s="24">
        <f>V220+AA220</f>
        <v>4.5960000000000001</v>
      </c>
      <c r="AG220" s="24">
        <f t="shared" ref="AG220:AI221" si="785">X220+AC220</f>
        <v>192.77104000000003</v>
      </c>
      <c r="AH220" s="24">
        <f t="shared" si="785"/>
        <v>192.77104000000003</v>
      </c>
      <c r="AI220" s="24">
        <f t="shared" si="785"/>
        <v>0</v>
      </c>
    </row>
    <row r="221" spans="1:35" hidden="1" x14ac:dyDescent="0.25">
      <c r="A221" s="18"/>
      <c r="B221" s="3" t="s">
        <v>27</v>
      </c>
      <c r="C221" s="17">
        <v>4.5999999999999996</v>
      </c>
      <c r="D221" s="24">
        <v>32.270000000000003</v>
      </c>
      <c r="E221" s="24">
        <f>C221*D221</f>
        <v>148.44200000000001</v>
      </c>
      <c r="F221" s="24">
        <f>E221-G221</f>
        <v>148.44200000000001</v>
      </c>
      <c r="G221" s="24"/>
      <c r="H221" s="24">
        <v>2.3199999999999998</v>
      </c>
      <c r="I221" s="24">
        <v>32.270000000000003</v>
      </c>
      <c r="J221" s="24">
        <f>H221*I221</f>
        <v>74.866399999999999</v>
      </c>
      <c r="K221" s="24">
        <f>J221-L221</f>
        <v>74.866399999999999</v>
      </c>
      <c r="L221" s="24"/>
      <c r="M221" s="24">
        <v>2.2799999999999998</v>
      </c>
      <c r="N221" s="24">
        <v>33.79</v>
      </c>
      <c r="O221" s="24">
        <f>M221*N221</f>
        <v>77.041199999999989</v>
      </c>
      <c r="P221" s="24">
        <f>O221-Q221</f>
        <v>77.041199999999989</v>
      </c>
      <c r="Q221" s="24"/>
      <c r="R221" s="24">
        <f>H221+M221</f>
        <v>4.5999999999999996</v>
      </c>
      <c r="S221" s="24">
        <f t="shared" si="784"/>
        <v>151.9076</v>
      </c>
      <c r="T221" s="24">
        <f t="shared" si="784"/>
        <v>151.9076</v>
      </c>
      <c r="U221" s="24">
        <f t="shared" si="784"/>
        <v>0</v>
      </c>
      <c r="V221" s="24">
        <v>2.3199999999999998</v>
      </c>
      <c r="W221" s="24">
        <v>33.79</v>
      </c>
      <c r="X221" s="24">
        <f>V221*W221</f>
        <v>78.392799999999994</v>
      </c>
      <c r="Y221" s="24">
        <f>X221-Z221</f>
        <v>78.392799999999994</v>
      </c>
      <c r="Z221" s="24"/>
      <c r="AA221" s="24">
        <v>2.2799999999999998</v>
      </c>
      <c r="AB221" s="24">
        <v>35.14</v>
      </c>
      <c r="AC221" s="24">
        <f>AA221*AB221</f>
        <v>80.119199999999992</v>
      </c>
      <c r="AD221" s="24">
        <f>AC221-AE221</f>
        <v>80.119199999999992</v>
      </c>
      <c r="AE221" s="24"/>
      <c r="AF221" s="24">
        <f>V221+AA221</f>
        <v>4.5999999999999996</v>
      </c>
      <c r="AG221" s="24">
        <f t="shared" si="785"/>
        <v>158.512</v>
      </c>
      <c r="AH221" s="24">
        <f t="shared" si="785"/>
        <v>158.512</v>
      </c>
      <c r="AI221" s="24">
        <f t="shared" si="785"/>
        <v>0</v>
      </c>
    </row>
    <row r="222" spans="1:35" ht="31.5" hidden="1" x14ac:dyDescent="0.25">
      <c r="A222" s="18"/>
      <c r="B222" s="3" t="s">
        <v>164</v>
      </c>
      <c r="C222" s="17">
        <v>4.5999999999999996</v>
      </c>
      <c r="D222" s="24">
        <v>32.270000000000003</v>
      </c>
      <c r="E222" s="24">
        <f>C222*D222*0.5</f>
        <v>74.221000000000004</v>
      </c>
      <c r="F222" s="24">
        <f>E222</f>
        <v>74.221000000000004</v>
      </c>
      <c r="G222" s="24"/>
      <c r="H222" s="24">
        <v>2.3199999999999998</v>
      </c>
      <c r="I222" s="24">
        <v>32.270000000000003</v>
      </c>
      <c r="J222" s="24">
        <f>H222*I222*0.5</f>
        <v>37.433199999999999</v>
      </c>
      <c r="K222" s="24">
        <f>J222</f>
        <v>37.433199999999999</v>
      </c>
      <c r="L222" s="24"/>
      <c r="M222" s="24">
        <v>2.2799999999999998</v>
      </c>
      <c r="N222" s="24">
        <v>33.79</v>
      </c>
      <c r="O222" s="24">
        <f>M222*N222*0.5</f>
        <v>38.520599999999995</v>
      </c>
      <c r="P222" s="24">
        <f>O222</f>
        <v>38.520599999999995</v>
      </c>
      <c r="Q222" s="24"/>
      <c r="R222" s="24">
        <f>H222+M222</f>
        <v>4.5999999999999996</v>
      </c>
      <c r="S222" s="24">
        <f>J222+O222</f>
        <v>75.953800000000001</v>
      </c>
      <c r="T222" s="24">
        <f>S222</f>
        <v>75.953800000000001</v>
      </c>
      <c r="U222" s="24">
        <v>0</v>
      </c>
      <c r="V222" s="24">
        <v>2.3199999999999998</v>
      </c>
      <c r="W222" s="24">
        <v>33.79</v>
      </c>
      <c r="X222" s="24">
        <f>V222*W222*0.5</f>
        <v>39.196399999999997</v>
      </c>
      <c r="Y222" s="24">
        <f>X222</f>
        <v>39.196399999999997</v>
      </c>
      <c r="Z222" s="24"/>
      <c r="AA222" s="24">
        <v>2.2799999999999998</v>
      </c>
      <c r="AB222" s="24">
        <v>35.14</v>
      </c>
      <c r="AC222" s="24">
        <f>AA222*AB222*0.5</f>
        <v>40.059599999999996</v>
      </c>
      <c r="AD222" s="24">
        <f>AC222</f>
        <v>40.059599999999996</v>
      </c>
      <c r="AE222" s="24"/>
      <c r="AF222" s="24">
        <f>V222+AA222</f>
        <v>4.5999999999999996</v>
      </c>
      <c r="AG222" s="24">
        <f>X222+AC222</f>
        <v>79.256</v>
      </c>
      <c r="AH222" s="24">
        <f>AG222</f>
        <v>79.256</v>
      </c>
      <c r="AI222" s="24">
        <v>0</v>
      </c>
    </row>
    <row r="223" spans="1:35" ht="47.25" hidden="1" x14ac:dyDescent="0.25">
      <c r="A223" s="18"/>
      <c r="B223" s="3" t="s">
        <v>169</v>
      </c>
      <c r="C223" s="17">
        <v>4.5999999999999996</v>
      </c>
      <c r="D223" s="24">
        <v>32.270000000000003</v>
      </c>
      <c r="E223" s="24">
        <f>C223*D223*2</f>
        <v>296.88400000000001</v>
      </c>
      <c r="F223" s="24">
        <f>E223-G223</f>
        <v>296.88400000000001</v>
      </c>
      <c r="G223" s="24"/>
      <c r="H223" s="24">
        <v>2.3199999999999998</v>
      </c>
      <c r="I223" s="24">
        <v>32.270000000000003</v>
      </c>
      <c r="J223" s="24">
        <f>H223*I223*2</f>
        <v>149.7328</v>
      </c>
      <c r="K223" s="24">
        <f>J223-L223</f>
        <v>149.7328</v>
      </c>
      <c r="L223" s="24"/>
      <c r="M223" s="24">
        <v>2.2799999999999998</v>
      </c>
      <c r="N223" s="24">
        <v>33.79</v>
      </c>
      <c r="O223" s="24">
        <f>M223*N223*2</f>
        <v>154.08239999999998</v>
      </c>
      <c r="P223" s="24">
        <f>O223-Q223</f>
        <v>154.08239999999998</v>
      </c>
      <c r="Q223" s="24"/>
      <c r="R223" s="24">
        <f>H223+M223</f>
        <v>4.5999999999999996</v>
      </c>
      <c r="S223" s="24">
        <f t="shared" ref="S223" si="786">J223+O223</f>
        <v>303.8152</v>
      </c>
      <c r="T223" s="24">
        <f t="shared" ref="T223" si="787">K223+P223</f>
        <v>303.8152</v>
      </c>
      <c r="U223" s="24">
        <f t="shared" ref="U223" si="788">L223+Q223</f>
        <v>0</v>
      </c>
      <c r="V223" s="24">
        <v>2.3199999999999998</v>
      </c>
      <c r="W223" s="24">
        <v>33.79</v>
      </c>
      <c r="X223" s="24">
        <f>V223*W223*2</f>
        <v>156.78559999999999</v>
      </c>
      <c r="Y223" s="24">
        <f>X223-Z223</f>
        <v>156.78559999999999</v>
      </c>
      <c r="Z223" s="24"/>
      <c r="AA223" s="24">
        <v>2.2799999999999998</v>
      </c>
      <c r="AB223" s="24">
        <v>35.14</v>
      </c>
      <c r="AC223" s="24">
        <f>AA223*AB223*2</f>
        <v>160.23839999999998</v>
      </c>
      <c r="AD223" s="24">
        <f>AC223-AE223</f>
        <v>160.23839999999998</v>
      </c>
      <c r="AE223" s="24"/>
      <c r="AF223" s="24">
        <f>V223+AA223</f>
        <v>4.5999999999999996</v>
      </c>
      <c r="AG223" s="24">
        <f t="shared" ref="AG223" si="789">X223+AC223</f>
        <v>317.024</v>
      </c>
      <c r="AH223" s="24">
        <f t="shared" ref="AH223" si="790">Y223+AD223</f>
        <v>317.024</v>
      </c>
      <c r="AI223" s="24">
        <f t="shared" ref="AI223" si="791">Z223+AE223</f>
        <v>0</v>
      </c>
    </row>
    <row r="224" spans="1:35" s="16" customFormat="1" ht="31.5" hidden="1" x14ac:dyDescent="0.25">
      <c r="A224" s="22" t="s">
        <v>111</v>
      </c>
      <c r="B224" s="29" t="s">
        <v>49</v>
      </c>
      <c r="C224" s="15"/>
      <c r="D224" s="8"/>
      <c r="E224" s="8">
        <f>E225+E226+E227+E228+E229</f>
        <v>1145.2883999999999</v>
      </c>
      <c r="F224" s="8">
        <f t="shared" ref="F224:G224" si="792">F225+F226+F227+F228+F229</f>
        <v>1145.2883999999999</v>
      </c>
      <c r="G224" s="8">
        <f t="shared" si="792"/>
        <v>0</v>
      </c>
      <c r="H224" s="8"/>
      <c r="I224" s="8"/>
      <c r="J224" s="8">
        <f t="shared" ref="J224" si="793">J225+J226+J227+J228+J229</f>
        <v>729.25409999999999</v>
      </c>
      <c r="K224" s="8">
        <f t="shared" ref="K224" si="794">K225+K226+K227+K228+K229</f>
        <v>729.25409999999999</v>
      </c>
      <c r="L224" s="8">
        <f t="shared" ref="L224" si="795">L225+L226+L227+L228+L229</f>
        <v>0</v>
      </c>
      <c r="M224" s="8"/>
      <c r="N224" s="8"/>
      <c r="O224" s="8">
        <f t="shared" ref="O224" si="796">O225+O226+O227+O228+O229</f>
        <v>435.6223</v>
      </c>
      <c r="P224" s="8">
        <f t="shared" ref="P224" si="797">P225+P226+P227+P228+P229</f>
        <v>435.6223</v>
      </c>
      <c r="Q224" s="8">
        <f t="shared" ref="Q224" si="798">Q225+Q226+Q227+Q228+Q229</f>
        <v>0</v>
      </c>
      <c r="R224" s="8"/>
      <c r="S224" s="8">
        <f t="shared" ref="S224" si="799">S225+S226+S227+S228+S229</f>
        <v>1164.8764000000001</v>
      </c>
      <c r="T224" s="8">
        <f t="shared" ref="T224" si="800">T225+T226+T227+T228+T229</f>
        <v>1164.8764000000001</v>
      </c>
      <c r="U224" s="8">
        <f t="shared" ref="U224" si="801">U225+U226+U227+U228+U229</f>
        <v>0</v>
      </c>
      <c r="V224" s="8"/>
      <c r="W224" s="8"/>
      <c r="X224" s="8">
        <f t="shared" ref="X224" si="802">X225+X226+X227+X228+X229</f>
        <v>763.58950000000004</v>
      </c>
      <c r="Y224" s="8">
        <f t="shared" ref="Y224" si="803">Y225+Y226+Y227+Y228+Y229</f>
        <v>763.58950000000004</v>
      </c>
      <c r="Z224" s="8">
        <f t="shared" ref="Z224" si="804">Z225+Z226+Z227+Z228+Z229</f>
        <v>0</v>
      </c>
      <c r="AA224" s="8"/>
      <c r="AB224" s="8"/>
      <c r="AC224" s="8">
        <f t="shared" ref="AC224" si="805">AC225+AC226+AC227+AC228+AC229</f>
        <v>453.02429999999993</v>
      </c>
      <c r="AD224" s="8">
        <f t="shared" ref="AD224" si="806">AD225+AD226+AD227+AD228+AD229</f>
        <v>453.02429999999993</v>
      </c>
      <c r="AE224" s="8">
        <f t="shared" ref="AE224" si="807">AE225+AE226+AE227+AE228+AE229</f>
        <v>0</v>
      </c>
      <c r="AF224" s="8"/>
      <c r="AG224" s="8">
        <f t="shared" ref="AG224" si="808">AG225+AG226+AG227+AG228+AG229</f>
        <v>1216.6138000000001</v>
      </c>
      <c r="AH224" s="8">
        <f t="shared" ref="AH224" si="809">AH225+AH226+AH227+AH228+AH229</f>
        <v>1216.6138000000001</v>
      </c>
      <c r="AI224" s="8">
        <f t="shared" ref="AI224" si="810">AI225+AI226+AI227+AI228+AI229</f>
        <v>0</v>
      </c>
    </row>
    <row r="225" spans="1:35" hidden="1" x14ac:dyDescent="0.25">
      <c r="A225" s="18"/>
      <c r="B225" s="3" t="s">
        <v>30</v>
      </c>
      <c r="C225" s="17">
        <v>5.55</v>
      </c>
      <c r="D225" s="24">
        <v>39.28</v>
      </c>
      <c r="E225" s="24">
        <f>C225*D225</f>
        <v>218.00399999999999</v>
      </c>
      <c r="F225" s="24">
        <f>E225-G225</f>
        <v>218.00399999999999</v>
      </c>
      <c r="G225" s="24"/>
      <c r="H225" s="24">
        <v>3.54</v>
      </c>
      <c r="I225" s="24">
        <v>39.28</v>
      </c>
      <c r="J225" s="24">
        <f>H225*I225</f>
        <v>139.05119999999999</v>
      </c>
      <c r="K225" s="24">
        <f>J225-L225</f>
        <v>139.05119999999999</v>
      </c>
      <c r="L225" s="24"/>
      <c r="M225" s="24">
        <v>2.0099999999999998</v>
      </c>
      <c r="N225" s="24">
        <v>41.13</v>
      </c>
      <c r="O225" s="24">
        <f>M225*N225</f>
        <v>82.671300000000002</v>
      </c>
      <c r="P225" s="24">
        <f>O225-Q225</f>
        <v>82.671300000000002</v>
      </c>
      <c r="Q225" s="24"/>
      <c r="R225" s="24">
        <f>H225+M225</f>
        <v>5.55</v>
      </c>
      <c r="S225" s="24">
        <f t="shared" ref="S225:U227" si="811">J225+O225</f>
        <v>221.7225</v>
      </c>
      <c r="T225" s="24">
        <f t="shared" si="811"/>
        <v>221.7225</v>
      </c>
      <c r="U225" s="24">
        <f t="shared" si="811"/>
        <v>0</v>
      </c>
      <c r="V225" s="24">
        <v>3.54</v>
      </c>
      <c r="W225" s="24">
        <v>41.13</v>
      </c>
      <c r="X225" s="24">
        <f>V225*W225</f>
        <v>145.6002</v>
      </c>
      <c r="Y225" s="24">
        <f>X225-Z225</f>
        <v>145.6002</v>
      </c>
      <c r="Z225" s="24"/>
      <c r="AA225" s="24">
        <v>2.0099999999999998</v>
      </c>
      <c r="AB225" s="24">
        <v>42.77</v>
      </c>
      <c r="AC225" s="24">
        <f>AA225*AB225</f>
        <v>85.967699999999994</v>
      </c>
      <c r="AD225" s="24">
        <f>AC225-AE225</f>
        <v>85.967699999999994</v>
      </c>
      <c r="AE225" s="24"/>
      <c r="AF225" s="24">
        <f>V225+AA225</f>
        <v>5.55</v>
      </c>
      <c r="AG225" s="24">
        <f t="shared" ref="AG225:AI227" si="812">X225+AC225</f>
        <v>231.56790000000001</v>
      </c>
      <c r="AH225" s="24">
        <f t="shared" si="812"/>
        <v>231.56790000000001</v>
      </c>
      <c r="AI225" s="24">
        <f t="shared" si="812"/>
        <v>0</v>
      </c>
    </row>
    <row r="226" spans="1:35" hidden="1" x14ac:dyDescent="0.25">
      <c r="A226" s="18"/>
      <c r="B226" s="3" t="s">
        <v>31</v>
      </c>
      <c r="C226" s="17">
        <v>1.01</v>
      </c>
      <c r="D226" s="24">
        <v>184.52</v>
      </c>
      <c r="E226" s="24">
        <f>C226*D226</f>
        <v>186.36520000000002</v>
      </c>
      <c r="F226" s="24">
        <f>E226-G226</f>
        <v>186.36520000000002</v>
      </c>
      <c r="G226" s="24"/>
      <c r="H226" s="24">
        <v>0.64</v>
      </c>
      <c r="I226" s="24">
        <v>184.52</v>
      </c>
      <c r="J226" s="24">
        <f>H226*I226</f>
        <v>118.09280000000001</v>
      </c>
      <c r="K226" s="24">
        <f>J226-L226</f>
        <v>118.09280000000001</v>
      </c>
      <c r="L226" s="24"/>
      <c r="M226" s="24">
        <v>0.37</v>
      </c>
      <c r="N226" s="24">
        <v>193.19</v>
      </c>
      <c r="O226" s="24">
        <f>M226*N226</f>
        <v>71.4803</v>
      </c>
      <c r="P226" s="24">
        <f>O226-Q226</f>
        <v>71.4803</v>
      </c>
      <c r="Q226" s="24"/>
      <c r="R226" s="24">
        <f>H226+M226</f>
        <v>1.01</v>
      </c>
      <c r="S226" s="24">
        <f t="shared" si="811"/>
        <v>189.57310000000001</v>
      </c>
      <c r="T226" s="24">
        <f t="shared" si="811"/>
        <v>189.57310000000001</v>
      </c>
      <c r="U226" s="24">
        <f t="shared" si="811"/>
        <v>0</v>
      </c>
      <c r="V226" s="24">
        <v>0.64</v>
      </c>
      <c r="W226" s="24">
        <v>193.19</v>
      </c>
      <c r="X226" s="24">
        <f>V226*W226</f>
        <v>123.6416</v>
      </c>
      <c r="Y226" s="24">
        <f>X226-Z226</f>
        <v>123.6416</v>
      </c>
      <c r="Z226" s="24"/>
      <c r="AA226" s="24">
        <v>0.37</v>
      </c>
      <c r="AB226" s="24">
        <v>200.92</v>
      </c>
      <c r="AC226" s="24">
        <f>AA226*AB226</f>
        <v>74.340399999999988</v>
      </c>
      <c r="AD226" s="24">
        <f>AC226-AE226</f>
        <v>74.340399999999988</v>
      </c>
      <c r="AE226" s="24"/>
      <c r="AF226" s="24">
        <f>V226+AA226</f>
        <v>1.01</v>
      </c>
      <c r="AG226" s="24">
        <f t="shared" si="812"/>
        <v>197.98199999999997</v>
      </c>
      <c r="AH226" s="24">
        <f t="shared" si="812"/>
        <v>197.98199999999997</v>
      </c>
      <c r="AI226" s="24">
        <f t="shared" si="812"/>
        <v>0</v>
      </c>
    </row>
    <row r="227" spans="1:35" hidden="1" x14ac:dyDescent="0.25">
      <c r="A227" s="18"/>
      <c r="B227" s="3" t="s">
        <v>27</v>
      </c>
      <c r="C227" s="17">
        <v>6.56</v>
      </c>
      <c r="D227" s="24">
        <v>32.270000000000003</v>
      </c>
      <c r="E227" s="24">
        <f>C227*D227</f>
        <v>211.69120000000001</v>
      </c>
      <c r="F227" s="24">
        <f>E227-G227</f>
        <v>211.69120000000001</v>
      </c>
      <c r="G227" s="24"/>
      <c r="H227" s="24">
        <v>4.18</v>
      </c>
      <c r="I227" s="24">
        <v>32.270000000000003</v>
      </c>
      <c r="J227" s="24">
        <f>H227*I227</f>
        <v>134.8886</v>
      </c>
      <c r="K227" s="24">
        <f>J227-L227</f>
        <v>134.8886</v>
      </c>
      <c r="L227" s="24"/>
      <c r="M227" s="24">
        <v>2.38</v>
      </c>
      <c r="N227" s="24">
        <v>33.79</v>
      </c>
      <c r="O227" s="24">
        <f>M227*N227</f>
        <v>80.420199999999994</v>
      </c>
      <c r="P227" s="24">
        <f>O227-Q227</f>
        <v>80.420199999999994</v>
      </c>
      <c r="Q227" s="24"/>
      <c r="R227" s="24">
        <f>H227+M227</f>
        <v>6.56</v>
      </c>
      <c r="S227" s="24">
        <f t="shared" si="811"/>
        <v>215.30879999999999</v>
      </c>
      <c r="T227" s="24">
        <f t="shared" si="811"/>
        <v>215.30879999999999</v>
      </c>
      <c r="U227" s="24">
        <f t="shared" si="811"/>
        <v>0</v>
      </c>
      <c r="V227" s="24">
        <v>4.18</v>
      </c>
      <c r="W227" s="24">
        <v>33.79</v>
      </c>
      <c r="X227" s="24">
        <f>V227*W227</f>
        <v>141.2422</v>
      </c>
      <c r="Y227" s="24">
        <f>X227-Z227</f>
        <v>141.2422</v>
      </c>
      <c r="Z227" s="24"/>
      <c r="AA227" s="24">
        <v>2.38</v>
      </c>
      <c r="AB227" s="24">
        <v>35.14</v>
      </c>
      <c r="AC227" s="24">
        <f>AA227*AB227</f>
        <v>83.633200000000002</v>
      </c>
      <c r="AD227" s="24">
        <f>AC227-AE227</f>
        <v>83.633200000000002</v>
      </c>
      <c r="AE227" s="24"/>
      <c r="AF227" s="24">
        <f>V227+AA227</f>
        <v>6.56</v>
      </c>
      <c r="AG227" s="24">
        <f t="shared" si="812"/>
        <v>224.87540000000001</v>
      </c>
      <c r="AH227" s="24">
        <f t="shared" si="812"/>
        <v>224.87540000000001</v>
      </c>
      <c r="AI227" s="24">
        <f t="shared" si="812"/>
        <v>0</v>
      </c>
    </row>
    <row r="228" spans="1:35" ht="31.5" hidden="1" x14ac:dyDescent="0.25">
      <c r="A228" s="18"/>
      <c r="B228" s="3" t="s">
        <v>164</v>
      </c>
      <c r="C228" s="17">
        <v>6.56</v>
      </c>
      <c r="D228" s="24">
        <v>32.270000000000003</v>
      </c>
      <c r="E228" s="24">
        <f>C228*D228*0.5</f>
        <v>105.8456</v>
      </c>
      <c r="F228" s="24">
        <f>E228</f>
        <v>105.8456</v>
      </c>
      <c r="G228" s="24"/>
      <c r="H228" s="24">
        <v>4.18</v>
      </c>
      <c r="I228" s="24">
        <v>32.270000000000003</v>
      </c>
      <c r="J228" s="24">
        <f>H228*I228*0.5</f>
        <v>67.444299999999998</v>
      </c>
      <c r="K228" s="24">
        <f>J228</f>
        <v>67.444299999999998</v>
      </c>
      <c r="L228" s="24"/>
      <c r="M228" s="24">
        <v>2.38</v>
      </c>
      <c r="N228" s="24">
        <v>33.79</v>
      </c>
      <c r="O228" s="24">
        <f>M228*N228*0.5</f>
        <v>40.210099999999997</v>
      </c>
      <c r="P228" s="24">
        <f>O228</f>
        <v>40.210099999999997</v>
      </c>
      <c r="Q228" s="24"/>
      <c r="R228" s="24">
        <f>H228+M228</f>
        <v>6.56</v>
      </c>
      <c r="S228" s="24">
        <f>J228+O228</f>
        <v>107.6544</v>
      </c>
      <c r="T228" s="24">
        <f>S228</f>
        <v>107.6544</v>
      </c>
      <c r="U228" s="24">
        <v>0</v>
      </c>
      <c r="V228" s="24">
        <v>4.18</v>
      </c>
      <c r="W228" s="24">
        <v>33.79</v>
      </c>
      <c r="X228" s="24">
        <f>V228*W228*0.5</f>
        <v>70.621099999999998</v>
      </c>
      <c r="Y228" s="24">
        <f>X228</f>
        <v>70.621099999999998</v>
      </c>
      <c r="Z228" s="24"/>
      <c r="AA228" s="24">
        <v>2.38</v>
      </c>
      <c r="AB228" s="24">
        <v>35.14</v>
      </c>
      <c r="AC228" s="24">
        <f>AA228*AB228*0.5</f>
        <v>41.816600000000001</v>
      </c>
      <c r="AD228" s="24">
        <f>AC228</f>
        <v>41.816600000000001</v>
      </c>
      <c r="AE228" s="24"/>
      <c r="AF228" s="24">
        <f>V228+AA228</f>
        <v>6.56</v>
      </c>
      <c r="AG228" s="24">
        <f>X228+AC228</f>
        <v>112.43770000000001</v>
      </c>
      <c r="AH228" s="24">
        <f>AG228</f>
        <v>112.43770000000001</v>
      </c>
      <c r="AI228" s="24">
        <v>0</v>
      </c>
    </row>
    <row r="229" spans="1:35" ht="47.25" hidden="1" x14ac:dyDescent="0.25">
      <c r="A229" s="18"/>
      <c r="B229" s="3" t="s">
        <v>169</v>
      </c>
      <c r="C229" s="17">
        <v>6.56</v>
      </c>
      <c r="D229" s="24">
        <v>32.270000000000003</v>
      </c>
      <c r="E229" s="24">
        <f>C229*D229*2</f>
        <v>423.38240000000002</v>
      </c>
      <c r="F229" s="24">
        <f>E229-G229</f>
        <v>423.38240000000002</v>
      </c>
      <c r="G229" s="24"/>
      <c r="H229" s="24">
        <v>4.18</v>
      </c>
      <c r="I229" s="24">
        <v>32.270000000000003</v>
      </c>
      <c r="J229" s="24">
        <f>H229*I229*2</f>
        <v>269.77719999999999</v>
      </c>
      <c r="K229" s="24">
        <f>J229-L229</f>
        <v>269.77719999999999</v>
      </c>
      <c r="L229" s="24"/>
      <c r="M229" s="24">
        <v>2.38</v>
      </c>
      <c r="N229" s="24">
        <v>33.79</v>
      </c>
      <c r="O229" s="24">
        <f>M229*N229*2</f>
        <v>160.84039999999999</v>
      </c>
      <c r="P229" s="24">
        <f>O229-Q229</f>
        <v>160.84039999999999</v>
      </c>
      <c r="Q229" s="24"/>
      <c r="R229" s="24">
        <f>H229+M229</f>
        <v>6.56</v>
      </c>
      <c r="S229" s="24">
        <f t="shared" ref="S229" si="813">J229+O229</f>
        <v>430.61759999999998</v>
      </c>
      <c r="T229" s="24">
        <f t="shared" ref="T229" si="814">K229+P229</f>
        <v>430.61759999999998</v>
      </c>
      <c r="U229" s="24">
        <f t="shared" ref="U229" si="815">L229+Q229</f>
        <v>0</v>
      </c>
      <c r="V229" s="24">
        <v>4.18</v>
      </c>
      <c r="W229" s="24">
        <v>33.79</v>
      </c>
      <c r="X229" s="24">
        <f>V229*W229*2</f>
        <v>282.48439999999999</v>
      </c>
      <c r="Y229" s="24">
        <f>X229-Z229</f>
        <v>282.48439999999999</v>
      </c>
      <c r="Z229" s="24"/>
      <c r="AA229" s="24">
        <v>2.38</v>
      </c>
      <c r="AB229" s="24">
        <v>35.14</v>
      </c>
      <c r="AC229" s="24">
        <f>AA229*AB229*2</f>
        <v>167.2664</v>
      </c>
      <c r="AD229" s="24">
        <f>AC229-AE229</f>
        <v>167.2664</v>
      </c>
      <c r="AE229" s="24"/>
      <c r="AF229" s="24">
        <f>V229+AA229</f>
        <v>6.56</v>
      </c>
      <c r="AG229" s="24">
        <f t="shared" ref="AG229" si="816">X229+AC229</f>
        <v>449.75080000000003</v>
      </c>
      <c r="AH229" s="24">
        <f t="shared" ref="AH229" si="817">Y229+AD229</f>
        <v>449.75080000000003</v>
      </c>
      <c r="AI229" s="24">
        <f t="shared" ref="AI229" si="818">Z229+AE229</f>
        <v>0</v>
      </c>
    </row>
    <row r="230" spans="1:35" s="16" customFormat="1" ht="31.5" hidden="1" x14ac:dyDescent="0.25">
      <c r="A230" s="22" t="s">
        <v>112</v>
      </c>
      <c r="B230" s="29" t="s">
        <v>8</v>
      </c>
      <c r="C230" s="15"/>
      <c r="D230" s="8"/>
      <c r="E230" s="8">
        <f>E231+E232+E233+E234</f>
        <v>518.32612500000005</v>
      </c>
      <c r="F230" s="8">
        <f t="shared" ref="F230:G230" si="819">F231+F232+F233+F234</f>
        <v>518.32612500000005</v>
      </c>
      <c r="G230" s="8">
        <f t="shared" si="819"/>
        <v>0</v>
      </c>
      <c r="H230" s="8"/>
      <c r="I230" s="8"/>
      <c r="J230" s="8">
        <f t="shared" ref="J230" si="820">J231+J232+J233+J234</f>
        <v>332.76384999999999</v>
      </c>
      <c r="K230" s="8">
        <f t="shared" ref="K230" si="821">K231+K232+K233+K234</f>
        <v>332.76384999999999</v>
      </c>
      <c r="L230" s="8">
        <f t="shared" ref="L230" si="822">L231+L232+L233+L234</f>
        <v>0</v>
      </c>
      <c r="M230" s="8"/>
      <c r="N230" s="8"/>
      <c r="O230" s="8">
        <f t="shared" ref="O230" si="823">O231+O232+O233+O234</f>
        <v>194.302505</v>
      </c>
      <c r="P230" s="8">
        <f t="shared" ref="P230" si="824">P231+P232+P233+P234</f>
        <v>194.302505</v>
      </c>
      <c r="Q230" s="8">
        <f t="shared" ref="Q230" si="825">Q231+Q232+Q233+Q234</f>
        <v>0</v>
      </c>
      <c r="R230" s="8"/>
      <c r="S230" s="8">
        <f t="shared" ref="S230" si="826">S231+S232+S233+S234</f>
        <v>527.06635500000004</v>
      </c>
      <c r="T230" s="8">
        <f t="shared" ref="T230" si="827">T231+T232+T233+T234</f>
        <v>527.06635500000004</v>
      </c>
      <c r="U230" s="8">
        <f t="shared" ref="U230" si="828">U231+U232+U233+U234</f>
        <v>0</v>
      </c>
      <c r="V230" s="8"/>
      <c r="W230" s="8"/>
      <c r="X230" s="8">
        <f t="shared" ref="X230" si="829">X231+X232+X233+X234</f>
        <v>348.43746999999996</v>
      </c>
      <c r="Y230" s="8">
        <f t="shared" ref="Y230" si="830">Y231+Y232+Y233+Y234</f>
        <v>348.43746999999996</v>
      </c>
      <c r="Z230" s="8">
        <f t="shared" ref="Z230" si="831">Z231+Z232+Z233+Z234</f>
        <v>0</v>
      </c>
      <c r="AA230" s="8"/>
      <c r="AB230" s="8"/>
      <c r="AC230" s="8">
        <f t="shared" ref="AC230" si="832">AC231+AC232+AC233+AC234</f>
        <v>202.06144000000003</v>
      </c>
      <c r="AD230" s="8">
        <f t="shared" ref="AD230" si="833">AD231+AD232+AD233+AD234</f>
        <v>202.06144000000003</v>
      </c>
      <c r="AE230" s="8">
        <f t="shared" ref="AE230" si="834">AE231+AE232+AE233+AE234</f>
        <v>0</v>
      </c>
      <c r="AF230" s="8"/>
      <c r="AG230" s="8">
        <f t="shared" ref="AG230" si="835">AG231+AG232+AG233+AG234</f>
        <v>550.49891000000002</v>
      </c>
      <c r="AH230" s="8">
        <f t="shared" ref="AH230" si="836">AH231+AH232+AH233+AH234</f>
        <v>550.49891000000002</v>
      </c>
      <c r="AI230" s="8">
        <f t="shared" ref="AI230" si="837">AI231+AI232+AI233+AI234</f>
        <v>0</v>
      </c>
    </row>
    <row r="231" spans="1:35" hidden="1" x14ac:dyDescent="0.25">
      <c r="A231" s="18"/>
      <c r="B231" s="3" t="s">
        <v>25</v>
      </c>
      <c r="C231" s="17">
        <v>3.4050000000000002</v>
      </c>
      <c r="D231" s="24">
        <v>39.28</v>
      </c>
      <c r="E231" s="24">
        <f>C231*D231</f>
        <v>133.7484</v>
      </c>
      <c r="F231" s="24">
        <f>E231-G231</f>
        <v>133.7484</v>
      </c>
      <c r="G231" s="24"/>
      <c r="H231" s="24">
        <v>2.1859999999999999</v>
      </c>
      <c r="I231" s="24">
        <v>39.28</v>
      </c>
      <c r="J231" s="24">
        <f>H231*I231</f>
        <v>85.866079999999997</v>
      </c>
      <c r="K231" s="24">
        <f>J231-L231</f>
        <v>85.866079999999997</v>
      </c>
      <c r="L231" s="24"/>
      <c r="M231" s="24">
        <v>1.2190000000000001</v>
      </c>
      <c r="N231" s="24">
        <v>41.13</v>
      </c>
      <c r="O231" s="24">
        <f>M231*N231</f>
        <v>50.137470000000008</v>
      </c>
      <c r="P231" s="24">
        <f>O231-Q231</f>
        <v>50.137470000000008</v>
      </c>
      <c r="Q231" s="24"/>
      <c r="R231" s="24">
        <f>H231+M231</f>
        <v>3.4050000000000002</v>
      </c>
      <c r="S231" s="24">
        <f t="shared" ref="S231:U232" si="838">J231+O231</f>
        <v>136.00355000000002</v>
      </c>
      <c r="T231" s="24">
        <f t="shared" si="838"/>
        <v>136.00355000000002</v>
      </c>
      <c r="U231" s="24">
        <f t="shared" si="838"/>
        <v>0</v>
      </c>
      <c r="V231" s="24">
        <v>2.1859999999999999</v>
      </c>
      <c r="W231" s="24">
        <v>41.13</v>
      </c>
      <c r="X231" s="24">
        <f>V231*W231</f>
        <v>89.910179999999997</v>
      </c>
      <c r="Y231" s="24">
        <f>X231-Z231</f>
        <v>89.910179999999997</v>
      </c>
      <c r="Z231" s="24"/>
      <c r="AA231" s="24">
        <v>1.2190000000000001</v>
      </c>
      <c r="AB231" s="24">
        <v>42.77</v>
      </c>
      <c r="AC231" s="24">
        <f>AA231*AB231</f>
        <v>52.136630000000011</v>
      </c>
      <c r="AD231" s="24">
        <f>AC231-AE231</f>
        <v>52.136630000000011</v>
      </c>
      <c r="AE231" s="24"/>
      <c r="AF231" s="24">
        <f>V231+AA231</f>
        <v>3.4050000000000002</v>
      </c>
      <c r="AG231" s="24">
        <f t="shared" ref="AG231:AI232" si="839">X231+AC231</f>
        <v>142.04680999999999</v>
      </c>
      <c r="AH231" s="24">
        <f t="shared" si="839"/>
        <v>142.04680999999999</v>
      </c>
      <c r="AI231" s="24">
        <f t="shared" si="839"/>
        <v>0</v>
      </c>
    </row>
    <row r="232" spans="1:35" hidden="1" x14ac:dyDescent="0.25">
      <c r="A232" s="18"/>
      <c r="B232" s="3" t="s">
        <v>27</v>
      </c>
      <c r="C232" s="17">
        <v>3.4050000000000002</v>
      </c>
      <c r="D232" s="24">
        <v>32.270000000000003</v>
      </c>
      <c r="E232" s="24">
        <f>C232*D232</f>
        <v>109.87935000000002</v>
      </c>
      <c r="F232" s="24">
        <f>E232-G232</f>
        <v>109.87935000000002</v>
      </c>
      <c r="G232" s="24"/>
      <c r="H232" s="24">
        <v>2.1859999999999999</v>
      </c>
      <c r="I232" s="24">
        <v>32.270000000000003</v>
      </c>
      <c r="J232" s="24">
        <f>H232*I232</f>
        <v>70.54222</v>
      </c>
      <c r="K232" s="24">
        <f>J232-L232</f>
        <v>70.54222</v>
      </c>
      <c r="L232" s="24"/>
      <c r="M232" s="24">
        <v>1.2190000000000001</v>
      </c>
      <c r="N232" s="24">
        <v>33.79</v>
      </c>
      <c r="O232" s="24">
        <f>M232*N232</f>
        <v>41.190010000000001</v>
      </c>
      <c r="P232" s="24">
        <f>O232-Q232</f>
        <v>41.190010000000001</v>
      </c>
      <c r="Q232" s="24"/>
      <c r="R232" s="24">
        <f>H232+M232</f>
        <v>3.4050000000000002</v>
      </c>
      <c r="S232" s="24">
        <f t="shared" si="838"/>
        <v>111.73223</v>
      </c>
      <c r="T232" s="24">
        <f t="shared" si="838"/>
        <v>111.73223</v>
      </c>
      <c r="U232" s="24">
        <f t="shared" si="838"/>
        <v>0</v>
      </c>
      <c r="V232" s="24">
        <v>2.1859999999999999</v>
      </c>
      <c r="W232" s="24">
        <v>33.79</v>
      </c>
      <c r="X232" s="24">
        <f>V232*W232</f>
        <v>73.86493999999999</v>
      </c>
      <c r="Y232" s="24">
        <f>X232-Z232</f>
        <v>73.86493999999999</v>
      </c>
      <c r="Z232" s="24"/>
      <c r="AA232" s="24">
        <v>1.2190000000000001</v>
      </c>
      <c r="AB232" s="24">
        <v>35.14</v>
      </c>
      <c r="AC232" s="24">
        <f>AA232*AB232</f>
        <v>42.835660000000004</v>
      </c>
      <c r="AD232" s="24">
        <f>AC232-AE232</f>
        <v>42.835660000000004</v>
      </c>
      <c r="AE232" s="24"/>
      <c r="AF232" s="24">
        <f>V232+AA232</f>
        <v>3.4050000000000002</v>
      </c>
      <c r="AG232" s="24">
        <f t="shared" si="839"/>
        <v>116.70059999999999</v>
      </c>
      <c r="AH232" s="24">
        <f t="shared" si="839"/>
        <v>116.70059999999999</v>
      </c>
      <c r="AI232" s="24">
        <f t="shared" si="839"/>
        <v>0</v>
      </c>
    </row>
    <row r="233" spans="1:35" ht="31.5" hidden="1" x14ac:dyDescent="0.25">
      <c r="A233" s="18"/>
      <c r="B233" s="3" t="s">
        <v>164</v>
      </c>
      <c r="C233" s="17">
        <v>3.4050000000000002</v>
      </c>
      <c r="D233" s="24">
        <v>32.270000000000003</v>
      </c>
      <c r="E233" s="24">
        <f>C233*D233*0.5</f>
        <v>54.939675000000008</v>
      </c>
      <c r="F233" s="24">
        <f>E233</f>
        <v>54.939675000000008</v>
      </c>
      <c r="G233" s="24"/>
      <c r="H233" s="24">
        <v>2.1859999999999999</v>
      </c>
      <c r="I233" s="24">
        <v>32.270000000000003</v>
      </c>
      <c r="J233" s="24">
        <f>H233*I233*0.5</f>
        <v>35.27111</v>
      </c>
      <c r="K233" s="24">
        <f>J233</f>
        <v>35.27111</v>
      </c>
      <c r="L233" s="24"/>
      <c r="M233" s="24">
        <v>1.2190000000000001</v>
      </c>
      <c r="N233" s="24">
        <v>33.79</v>
      </c>
      <c r="O233" s="24">
        <f>M233*N233*0.5</f>
        <v>20.595005</v>
      </c>
      <c r="P233" s="24">
        <f>O233</f>
        <v>20.595005</v>
      </c>
      <c r="Q233" s="24"/>
      <c r="R233" s="24">
        <f>H233+M233</f>
        <v>3.4050000000000002</v>
      </c>
      <c r="S233" s="24">
        <f>J233+O233</f>
        <v>55.866115000000001</v>
      </c>
      <c r="T233" s="24">
        <f>S233</f>
        <v>55.866115000000001</v>
      </c>
      <c r="U233" s="24">
        <v>0</v>
      </c>
      <c r="V233" s="24">
        <v>2.1859999999999999</v>
      </c>
      <c r="W233" s="24">
        <v>33.79</v>
      </c>
      <c r="X233" s="24">
        <f>V233*W233*0.5</f>
        <v>36.932469999999995</v>
      </c>
      <c r="Y233" s="24">
        <f>X233</f>
        <v>36.932469999999995</v>
      </c>
      <c r="Z233" s="24"/>
      <c r="AA233" s="24">
        <v>1.2190000000000001</v>
      </c>
      <c r="AB233" s="24">
        <v>35.14</v>
      </c>
      <c r="AC233" s="24">
        <f>AA233*AB233*0.5</f>
        <v>21.417830000000002</v>
      </c>
      <c r="AD233" s="24">
        <f>AC233</f>
        <v>21.417830000000002</v>
      </c>
      <c r="AE233" s="24"/>
      <c r="AF233" s="24">
        <f>V233+AA233</f>
        <v>3.4050000000000002</v>
      </c>
      <c r="AG233" s="24">
        <f>X233+AC233</f>
        <v>58.350299999999997</v>
      </c>
      <c r="AH233" s="24">
        <f>AG233</f>
        <v>58.350299999999997</v>
      </c>
      <c r="AI233" s="24">
        <v>0</v>
      </c>
    </row>
    <row r="234" spans="1:35" ht="47.25" hidden="1" x14ac:dyDescent="0.25">
      <c r="A234" s="18"/>
      <c r="B234" s="3" t="s">
        <v>169</v>
      </c>
      <c r="C234" s="17">
        <v>3.4050000000000002</v>
      </c>
      <c r="D234" s="24">
        <v>32.270000000000003</v>
      </c>
      <c r="E234" s="24">
        <f>C234*D234*2</f>
        <v>219.75870000000003</v>
      </c>
      <c r="F234" s="24">
        <f>E234-G234</f>
        <v>219.75870000000003</v>
      </c>
      <c r="G234" s="24"/>
      <c r="H234" s="24">
        <v>2.1859999999999999</v>
      </c>
      <c r="I234" s="24">
        <v>32.270000000000003</v>
      </c>
      <c r="J234" s="24">
        <f>H234*I234*2</f>
        <v>141.08444</v>
      </c>
      <c r="K234" s="24">
        <f>J234-L234</f>
        <v>141.08444</v>
      </c>
      <c r="L234" s="24"/>
      <c r="M234" s="24">
        <v>1.2190000000000001</v>
      </c>
      <c r="N234" s="24">
        <v>33.79</v>
      </c>
      <c r="O234" s="24">
        <f>M234*N234*2</f>
        <v>82.380020000000002</v>
      </c>
      <c r="P234" s="24">
        <f>O234-Q234</f>
        <v>82.380020000000002</v>
      </c>
      <c r="Q234" s="24"/>
      <c r="R234" s="24">
        <f>H234+M234</f>
        <v>3.4050000000000002</v>
      </c>
      <c r="S234" s="24">
        <f t="shared" ref="S234" si="840">J234+O234</f>
        <v>223.46446</v>
      </c>
      <c r="T234" s="24">
        <f t="shared" ref="T234" si="841">K234+P234</f>
        <v>223.46446</v>
      </c>
      <c r="U234" s="24">
        <f t="shared" ref="U234" si="842">L234+Q234</f>
        <v>0</v>
      </c>
      <c r="V234" s="24">
        <v>2.1859999999999999</v>
      </c>
      <c r="W234" s="24">
        <v>33.79</v>
      </c>
      <c r="X234" s="24">
        <f>V234*W234*2</f>
        <v>147.72987999999998</v>
      </c>
      <c r="Y234" s="24">
        <f>X234-Z234</f>
        <v>147.72987999999998</v>
      </c>
      <c r="Z234" s="24"/>
      <c r="AA234" s="24">
        <v>1.2190000000000001</v>
      </c>
      <c r="AB234" s="24">
        <v>35.14</v>
      </c>
      <c r="AC234" s="24">
        <f>AA234*AB234*2</f>
        <v>85.671320000000009</v>
      </c>
      <c r="AD234" s="24">
        <f>AC234-AE234</f>
        <v>85.671320000000009</v>
      </c>
      <c r="AE234" s="24"/>
      <c r="AF234" s="24">
        <f>V234+AA234</f>
        <v>3.4050000000000002</v>
      </c>
      <c r="AG234" s="24">
        <f t="shared" ref="AG234" si="843">X234+AC234</f>
        <v>233.40119999999999</v>
      </c>
      <c r="AH234" s="24">
        <f t="shared" ref="AH234" si="844">Y234+AD234</f>
        <v>233.40119999999999</v>
      </c>
      <c r="AI234" s="24">
        <f t="shared" ref="AI234" si="845">Z234+AE234</f>
        <v>0</v>
      </c>
    </row>
    <row r="235" spans="1:35" s="16" customFormat="1" ht="31.5" hidden="1" x14ac:dyDescent="0.25">
      <c r="A235" s="22" t="s">
        <v>113</v>
      </c>
      <c r="B235" s="29" t="s">
        <v>155</v>
      </c>
      <c r="C235" s="15"/>
      <c r="D235" s="8"/>
      <c r="E235" s="8">
        <f>E236+E237+E238+E239</f>
        <v>397.30725000000007</v>
      </c>
      <c r="F235" s="8">
        <f t="shared" ref="F235:G235" si="846">F236+F237+F238+F239</f>
        <v>397.30725000000007</v>
      </c>
      <c r="G235" s="8">
        <f t="shared" si="846"/>
        <v>0</v>
      </c>
      <c r="H235" s="8"/>
      <c r="I235" s="8"/>
      <c r="J235" s="8">
        <f t="shared" ref="J235" si="847">J236+J237+J238+J239</f>
        <v>232.90425000000005</v>
      </c>
      <c r="K235" s="8">
        <f t="shared" ref="K235" si="848">K236+K237+K238+K239</f>
        <v>232.90425000000005</v>
      </c>
      <c r="L235" s="8">
        <f t="shared" ref="L235" si="849">L236+L237+L238+L239</f>
        <v>0</v>
      </c>
      <c r="M235" s="8"/>
      <c r="N235" s="8"/>
      <c r="O235" s="8">
        <f t="shared" ref="O235" si="850">O236+O237+O238+O239</f>
        <v>172.14660000000001</v>
      </c>
      <c r="P235" s="8">
        <f t="shared" ref="P235" si="851">P236+P237+P238+P239</f>
        <v>172.14660000000001</v>
      </c>
      <c r="Q235" s="8">
        <f t="shared" ref="Q235" si="852">Q236+Q237+Q238+Q239</f>
        <v>0</v>
      </c>
      <c r="R235" s="8"/>
      <c r="S235" s="8">
        <f t="shared" ref="S235" si="853">S236+S237+S238+S239</f>
        <v>405.05085000000008</v>
      </c>
      <c r="T235" s="8">
        <f t="shared" ref="T235" si="854">T236+T237+T238+T239</f>
        <v>405.05085000000008</v>
      </c>
      <c r="U235" s="8">
        <f t="shared" ref="U235" si="855">U236+U237+U238+U239</f>
        <v>0</v>
      </c>
      <c r="V235" s="8"/>
      <c r="W235" s="8"/>
      <c r="X235" s="8">
        <f t="shared" ref="X235" si="856">X236+X237+X238+X239</f>
        <v>243.87434999999999</v>
      </c>
      <c r="Y235" s="8">
        <f t="shared" ref="Y235" si="857">Y236+Y237+Y238+Y239</f>
        <v>243.87434999999999</v>
      </c>
      <c r="Z235" s="8">
        <f t="shared" ref="Z235" si="858">Z236+Z237+Z238+Z239</f>
        <v>0</v>
      </c>
      <c r="AA235" s="8"/>
      <c r="AB235" s="8"/>
      <c r="AC235" s="8">
        <f t="shared" ref="AC235" si="859">AC236+AC237+AC238+AC239</f>
        <v>179.02080000000001</v>
      </c>
      <c r="AD235" s="8">
        <f t="shared" ref="AD235" si="860">AD236+AD237+AD238+AD239</f>
        <v>179.02080000000001</v>
      </c>
      <c r="AE235" s="8">
        <f t="shared" ref="AE235" si="861">AE236+AE237+AE238+AE239</f>
        <v>0</v>
      </c>
      <c r="AF235" s="8"/>
      <c r="AG235" s="8">
        <f t="shared" ref="AG235" si="862">AG236+AG237+AG238+AG239</f>
        <v>422.89515000000006</v>
      </c>
      <c r="AH235" s="8">
        <f t="shared" ref="AH235" si="863">AH236+AH237+AH238+AH239</f>
        <v>422.89515000000006</v>
      </c>
      <c r="AI235" s="8">
        <f t="shared" ref="AI235" si="864">AI236+AI237+AI238+AI239</f>
        <v>0</v>
      </c>
    </row>
    <row r="236" spans="1:35" hidden="1" x14ac:dyDescent="0.25">
      <c r="A236" s="18"/>
      <c r="B236" s="3" t="s">
        <v>25</v>
      </c>
      <c r="C236" s="17">
        <v>2.6100000000000003</v>
      </c>
      <c r="D236" s="24">
        <v>39.28</v>
      </c>
      <c r="E236" s="24">
        <f>C236*D236</f>
        <v>102.52080000000002</v>
      </c>
      <c r="F236" s="24">
        <f>E236-G236</f>
        <v>102.52080000000002</v>
      </c>
      <c r="G236" s="24"/>
      <c r="H236" s="24">
        <v>1.53</v>
      </c>
      <c r="I236" s="24">
        <v>39.28</v>
      </c>
      <c r="J236" s="24">
        <f>H236*I236</f>
        <v>60.098400000000005</v>
      </c>
      <c r="K236" s="24">
        <f>J236-L236</f>
        <v>60.098400000000005</v>
      </c>
      <c r="L236" s="24"/>
      <c r="M236" s="24">
        <v>1.08</v>
      </c>
      <c r="N236" s="24">
        <v>41.13</v>
      </c>
      <c r="O236" s="24">
        <f>M236*N236</f>
        <v>44.420400000000008</v>
      </c>
      <c r="P236" s="24">
        <f>O236-Q236</f>
        <v>44.420400000000008</v>
      </c>
      <c r="Q236" s="24"/>
      <c r="R236" s="24">
        <f>H236+M236</f>
        <v>2.6100000000000003</v>
      </c>
      <c r="S236" s="24">
        <f t="shared" ref="S236:U237" si="865">J236+O236</f>
        <v>104.51880000000001</v>
      </c>
      <c r="T236" s="24">
        <f t="shared" si="865"/>
        <v>104.51880000000001</v>
      </c>
      <c r="U236" s="24">
        <f t="shared" si="865"/>
        <v>0</v>
      </c>
      <c r="V236" s="24">
        <v>1.53</v>
      </c>
      <c r="W236" s="24">
        <v>41.13</v>
      </c>
      <c r="X236" s="24">
        <f>V236*W236</f>
        <v>62.928900000000006</v>
      </c>
      <c r="Y236" s="24">
        <f>X236-Z236</f>
        <v>62.928900000000006</v>
      </c>
      <c r="Z236" s="24"/>
      <c r="AA236" s="24">
        <v>1.08</v>
      </c>
      <c r="AB236" s="24">
        <v>42.77</v>
      </c>
      <c r="AC236" s="24">
        <f>AA236*AB236</f>
        <v>46.191600000000008</v>
      </c>
      <c r="AD236" s="24">
        <f>AC236-AE236</f>
        <v>46.191600000000008</v>
      </c>
      <c r="AE236" s="24"/>
      <c r="AF236" s="24">
        <f>V236+AA236</f>
        <v>2.6100000000000003</v>
      </c>
      <c r="AG236" s="24">
        <f t="shared" ref="AG236:AI237" si="866">X236+AC236</f>
        <v>109.12050000000002</v>
      </c>
      <c r="AH236" s="24">
        <f t="shared" si="866"/>
        <v>109.12050000000002</v>
      </c>
      <c r="AI236" s="24">
        <f t="shared" si="866"/>
        <v>0</v>
      </c>
    </row>
    <row r="237" spans="1:35" hidden="1" x14ac:dyDescent="0.25">
      <c r="A237" s="18"/>
      <c r="B237" s="3" t="s">
        <v>27</v>
      </c>
      <c r="C237" s="17">
        <v>2.6100000000000003</v>
      </c>
      <c r="D237" s="24">
        <v>32.270000000000003</v>
      </c>
      <c r="E237" s="24">
        <f>C237*D237</f>
        <v>84.224700000000013</v>
      </c>
      <c r="F237" s="24">
        <f>E237-G237</f>
        <v>84.224700000000013</v>
      </c>
      <c r="G237" s="24"/>
      <c r="H237" s="24">
        <v>1.53</v>
      </c>
      <c r="I237" s="24">
        <v>32.270000000000003</v>
      </c>
      <c r="J237" s="24">
        <f>H237*I237</f>
        <v>49.373100000000008</v>
      </c>
      <c r="K237" s="24">
        <f>J237-L237</f>
        <v>49.373100000000008</v>
      </c>
      <c r="L237" s="24"/>
      <c r="M237" s="24">
        <v>1.08</v>
      </c>
      <c r="N237" s="24">
        <v>33.79</v>
      </c>
      <c r="O237" s="24">
        <f>M237*N237</f>
        <v>36.493200000000002</v>
      </c>
      <c r="P237" s="24">
        <f>O237-Q237</f>
        <v>36.493200000000002</v>
      </c>
      <c r="Q237" s="24"/>
      <c r="R237" s="24">
        <f>H237+M237</f>
        <v>2.6100000000000003</v>
      </c>
      <c r="S237" s="24">
        <f t="shared" si="865"/>
        <v>85.86630000000001</v>
      </c>
      <c r="T237" s="24">
        <f t="shared" si="865"/>
        <v>85.86630000000001</v>
      </c>
      <c r="U237" s="24">
        <f t="shared" si="865"/>
        <v>0</v>
      </c>
      <c r="V237" s="24">
        <v>1.53</v>
      </c>
      <c r="W237" s="24">
        <v>33.79</v>
      </c>
      <c r="X237" s="24">
        <f>V237*W237</f>
        <v>51.698700000000002</v>
      </c>
      <c r="Y237" s="24">
        <f>X237-Z237</f>
        <v>51.698700000000002</v>
      </c>
      <c r="Z237" s="24"/>
      <c r="AA237" s="24">
        <v>1.08</v>
      </c>
      <c r="AB237" s="24">
        <v>35.14</v>
      </c>
      <c r="AC237" s="24">
        <f>AA237*AB237</f>
        <v>37.9512</v>
      </c>
      <c r="AD237" s="24">
        <f>AC237-AE237</f>
        <v>37.9512</v>
      </c>
      <c r="AE237" s="24"/>
      <c r="AF237" s="24">
        <f>V237+AA237</f>
        <v>2.6100000000000003</v>
      </c>
      <c r="AG237" s="24">
        <f t="shared" si="866"/>
        <v>89.649900000000002</v>
      </c>
      <c r="AH237" s="24">
        <f t="shared" si="866"/>
        <v>89.649900000000002</v>
      </c>
      <c r="AI237" s="24">
        <f t="shared" si="866"/>
        <v>0</v>
      </c>
    </row>
    <row r="238" spans="1:35" ht="31.5" hidden="1" x14ac:dyDescent="0.25">
      <c r="A238" s="18"/>
      <c r="B238" s="3" t="s">
        <v>164</v>
      </c>
      <c r="C238" s="17">
        <v>2.6100000000000003</v>
      </c>
      <c r="D238" s="24">
        <v>32.270000000000003</v>
      </c>
      <c r="E238" s="24">
        <f>C238*D238*0.5</f>
        <v>42.112350000000006</v>
      </c>
      <c r="F238" s="24">
        <f>E238</f>
        <v>42.112350000000006</v>
      </c>
      <c r="G238" s="24"/>
      <c r="H238" s="24">
        <v>1.53</v>
      </c>
      <c r="I238" s="24">
        <v>32.270000000000003</v>
      </c>
      <c r="J238" s="24">
        <f>H238*I238*0.5</f>
        <v>24.686550000000004</v>
      </c>
      <c r="K238" s="24">
        <f>J238</f>
        <v>24.686550000000004</v>
      </c>
      <c r="L238" s="24"/>
      <c r="M238" s="24">
        <v>1.08</v>
      </c>
      <c r="N238" s="24">
        <v>33.79</v>
      </c>
      <c r="O238" s="24">
        <f>M238*N238*0.5</f>
        <v>18.246600000000001</v>
      </c>
      <c r="P238" s="24">
        <f>O238</f>
        <v>18.246600000000001</v>
      </c>
      <c r="Q238" s="24"/>
      <c r="R238" s="24">
        <f>H238+M238</f>
        <v>2.6100000000000003</v>
      </c>
      <c r="S238" s="24">
        <f>J238+O238</f>
        <v>42.933150000000005</v>
      </c>
      <c r="T238" s="24">
        <f>S238</f>
        <v>42.933150000000005</v>
      </c>
      <c r="U238" s="24">
        <v>0</v>
      </c>
      <c r="V238" s="24">
        <v>1.53</v>
      </c>
      <c r="W238" s="24">
        <v>33.79</v>
      </c>
      <c r="X238" s="24">
        <f>V238*W238*0.5</f>
        <v>25.849350000000001</v>
      </c>
      <c r="Y238" s="24">
        <f>X238</f>
        <v>25.849350000000001</v>
      </c>
      <c r="Z238" s="24"/>
      <c r="AA238" s="24">
        <v>1.08</v>
      </c>
      <c r="AB238" s="24">
        <v>35.14</v>
      </c>
      <c r="AC238" s="24">
        <f>AA238*AB238*0.5</f>
        <v>18.9756</v>
      </c>
      <c r="AD238" s="24">
        <f>AC238</f>
        <v>18.9756</v>
      </c>
      <c r="AE238" s="24"/>
      <c r="AF238" s="24">
        <f>V238+AA238</f>
        <v>2.6100000000000003</v>
      </c>
      <c r="AG238" s="24">
        <f>X238+AC238</f>
        <v>44.824950000000001</v>
      </c>
      <c r="AH238" s="24">
        <f>AG238</f>
        <v>44.824950000000001</v>
      </c>
      <c r="AI238" s="24">
        <v>0</v>
      </c>
    </row>
    <row r="239" spans="1:35" ht="47.25" hidden="1" x14ac:dyDescent="0.25">
      <c r="A239" s="18"/>
      <c r="B239" s="3" t="s">
        <v>169</v>
      </c>
      <c r="C239" s="17">
        <v>2.6100000000000003</v>
      </c>
      <c r="D239" s="24">
        <v>32.270000000000003</v>
      </c>
      <c r="E239" s="24">
        <f>C239*D239*2</f>
        <v>168.44940000000003</v>
      </c>
      <c r="F239" s="24">
        <f>E239-G239</f>
        <v>168.44940000000003</v>
      </c>
      <c r="G239" s="24"/>
      <c r="H239" s="24">
        <v>1.53</v>
      </c>
      <c r="I239" s="24">
        <v>32.270000000000003</v>
      </c>
      <c r="J239" s="24">
        <f>H239*I239*2</f>
        <v>98.746200000000016</v>
      </c>
      <c r="K239" s="24">
        <f>J239-L239</f>
        <v>98.746200000000016</v>
      </c>
      <c r="L239" s="24"/>
      <c r="M239" s="24">
        <v>1.08</v>
      </c>
      <c r="N239" s="24">
        <v>33.79</v>
      </c>
      <c r="O239" s="24">
        <f>M239*N239*2</f>
        <v>72.986400000000003</v>
      </c>
      <c r="P239" s="24">
        <f>O239-Q239</f>
        <v>72.986400000000003</v>
      </c>
      <c r="Q239" s="24"/>
      <c r="R239" s="24">
        <f>H239+M239</f>
        <v>2.6100000000000003</v>
      </c>
      <c r="S239" s="24">
        <f t="shared" ref="S239" si="867">J239+O239</f>
        <v>171.73260000000002</v>
      </c>
      <c r="T239" s="24">
        <f t="shared" ref="T239" si="868">K239+P239</f>
        <v>171.73260000000002</v>
      </c>
      <c r="U239" s="24">
        <f t="shared" ref="U239" si="869">L239+Q239</f>
        <v>0</v>
      </c>
      <c r="V239" s="24">
        <v>1.53</v>
      </c>
      <c r="W239" s="24">
        <v>33.79</v>
      </c>
      <c r="X239" s="24">
        <f>V239*W239*2</f>
        <v>103.3974</v>
      </c>
      <c r="Y239" s="24">
        <f>X239-Z239</f>
        <v>103.3974</v>
      </c>
      <c r="Z239" s="24"/>
      <c r="AA239" s="24">
        <v>1.08</v>
      </c>
      <c r="AB239" s="24">
        <v>35.14</v>
      </c>
      <c r="AC239" s="24">
        <f>AA239*AB239*2</f>
        <v>75.9024</v>
      </c>
      <c r="AD239" s="24">
        <f>AC239-AE239</f>
        <v>75.9024</v>
      </c>
      <c r="AE239" s="24"/>
      <c r="AF239" s="24">
        <f>V239+AA239</f>
        <v>2.6100000000000003</v>
      </c>
      <c r="AG239" s="24">
        <f t="shared" ref="AG239" si="870">X239+AC239</f>
        <v>179.2998</v>
      </c>
      <c r="AH239" s="24">
        <f t="shared" ref="AH239" si="871">Y239+AD239</f>
        <v>179.2998</v>
      </c>
      <c r="AI239" s="24">
        <f t="shared" ref="AI239" si="872">Z239+AE239</f>
        <v>0</v>
      </c>
    </row>
    <row r="240" spans="1:35" s="16" customFormat="1" ht="31.5" hidden="1" x14ac:dyDescent="0.25">
      <c r="A240" s="22" t="s">
        <v>114</v>
      </c>
      <c r="B240" s="29" t="s">
        <v>50</v>
      </c>
      <c r="C240" s="15"/>
      <c r="D240" s="8"/>
      <c r="E240" s="8">
        <f>E241+E242+E243+E244</f>
        <v>426.23</v>
      </c>
      <c r="F240" s="8">
        <f t="shared" ref="F240:G240" si="873">F241+F242+F243+F244</f>
        <v>426.23</v>
      </c>
      <c r="G240" s="8">
        <f t="shared" si="873"/>
        <v>0</v>
      </c>
      <c r="H240" s="8"/>
      <c r="I240" s="8"/>
      <c r="J240" s="8">
        <f t="shared" ref="J240" si="874">J241+J242+J243+J244</f>
        <v>228.33750000000001</v>
      </c>
      <c r="K240" s="8">
        <f t="shared" ref="K240" si="875">K241+K242+K243+K244</f>
        <v>228.33750000000001</v>
      </c>
      <c r="L240" s="8">
        <f t="shared" ref="L240" si="876">L241+L242+L243+L244</f>
        <v>0</v>
      </c>
      <c r="M240" s="8"/>
      <c r="N240" s="8"/>
      <c r="O240" s="8">
        <f t="shared" ref="O240" si="877">O241+O242+O243+O244</f>
        <v>207.21350000000001</v>
      </c>
      <c r="P240" s="8">
        <f t="shared" ref="P240" si="878">P241+P242+P243+P244</f>
        <v>207.21350000000001</v>
      </c>
      <c r="Q240" s="8">
        <f t="shared" ref="Q240" si="879">Q241+Q242+Q243+Q244</f>
        <v>0</v>
      </c>
      <c r="R240" s="8"/>
      <c r="S240" s="8">
        <f t="shared" ref="S240" si="880">S241+S242+S243+S244</f>
        <v>435.55099999999999</v>
      </c>
      <c r="T240" s="8">
        <f t="shared" ref="T240" si="881">T241+T242+T243+T244</f>
        <v>435.55099999999999</v>
      </c>
      <c r="U240" s="8">
        <f t="shared" ref="U240" si="882">U241+U242+U243+U244</f>
        <v>0</v>
      </c>
      <c r="V240" s="8"/>
      <c r="W240" s="8"/>
      <c r="X240" s="8">
        <f t="shared" ref="X240" si="883">X241+X242+X243+X244</f>
        <v>239.09250000000003</v>
      </c>
      <c r="Y240" s="8">
        <f t="shared" ref="Y240" si="884">Y241+Y242+Y243+Y244</f>
        <v>239.09250000000003</v>
      </c>
      <c r="Z240" s="8">
        <f t="shared" ref="Z240" si="885">Z241+Z242+Z243+Z244</f>
        <v>0</v>
      </c>
      <c r="AA240" s="8"/>
      <c r="AB240" s="8"/>
      <c r="AC240" s="8">
        <f t="shared" ref="AC240" si="886">AC241+AC242+AC243+AC244</f>
        <v>215.48800000000003</v>
      </c>
      <c r="AD240" s="8">
        <f t="shared" ref="AD240" si="887">AD241+AD242+AD243+AD244</f>
        <v>215.48800000000003</v>
      </c>
      <c r="AE240" s="8">
        <f t="shared" ref="AE240" si="888">AE241+AE242+AE243+AE244</f>
        <v>0</v>
      </c>
      <c r="AF240" s="8"/>
      <c r="AG240" s="8">
        <f t="shared" ref="AG240" si="889">AG241+AG242+AG243+AG244</f>
        <v>454.58050000000003</v>
      </c>
      <c r="AH240" s="8">
        <f t="shared" ref="AH240" si="890">AH241+AH242+AH243+AH244</f>
        <v>454.58050000000003</v>
      </c>
      <c r="AI240" s="8">
        <f t="shared" ref="AI240" si="891">AI241+AI242+AI243+AI244</f>
        <v>0</v>
      </c>
    </row>
    <row r="241" spans="1:35" hidden="1" x14ac:dyDescent="0.25">
      <c r="A241" s="18"/>
      <c r="B241" s="3" t="s">
        <v>25</v>
      </c>
      <c r="C241" s="17">
        <v>2.8</v>
      </c>
      <c r="D241" s="24">
        <v>39.28</v>
      </c>
      <c r="E241" s="24">
        <f>C241*D241</f>
        <v>109.98399999999999</v>
      </c>
      <c r="F241" s="24">
        <f>E241-G241</f>
        <v>109.98399999999999</v>
      </c>
      <c r="G241" s="24"/>
      <c r="H241" s="24">
        <v>1.5</v>
      </c>
      <c r="I241" s="24">
        <v>39.28</v>
      </c>
      <c r="J241" s="24">
        <f>H241*I241</f>
        <v>58.92</v>
      </c>
      <c r="K241" s="24">
        <f>J241-L241</f>
        <v>58.92</v>
      </c>
      <c r="L241" s="24"/>
      <c r="M241" s="24">
        <v>1.3</v>
      </c>
      <c r="N241" s="24">
        <v>41.13</v>
      </c>
      <c r="O241" s="24">
        <f>M241*N241</f>
        <v>53.469000000000008</v>
      </c>
      <c r="P241" s="24">
        <f>O241-Q241</f>
        <v>53.469000000000008</v>
      </c>
      <c r="Q241" s="24"/>
      <c r="R241" s="24">
        <f>H241+M241</f>
        <v>2.8</v>
      </c>
      <c r="S241" s="24">
        <f>J241+O241</f>
        <v>112.38900000000001</v>
      </c>
      <c r="T241" s="24">
        <f t="shared" ref="S241:U242" si="892">K241+P241</f>
        <v>112.38900000000001</v>
      </c>
      <c r="U241" s="24">
        <f t="shared" si="892"/>
        <v>0</v>
      </c>
      <c r="V241" s="24">
        <v>1.5</v>
      </c>
      <c r="W241" s="24">
        <v>41.13</v>
      </c>
      <c r="X241" s="24">
        <f>V241*W241</f>
        <v>61.695000000000007</v>
      </c>
      <c r="Y241" s="24">
        <f>X241-Z241</f>
        <v>61.695000000000007</v>
      </c>
      <c r="Z241" s="24"/>
      <c r="AA241" s="24">
        <v>1.3</v>
      </c>
      <c r="AB241" s="24">
        <v>42.77</v>
      </c>
      <c r="AC241" s="24">
        <f>AA241*AB241</f>
        <v>55.601000000000006</v>
      </c>
      <c r="AD241" s="24">
        <f>AC241-AE241</f>
        <v>55.601000000000006</v>
      </c>
      <c r="AE241" s="24"/>
      <c r="AF241" s="24">
        <f>V241+AA241</f>
        <v>2.8</v>
      </c>
      <c r="AG241" s="24">
        <f t="shared" ref="AG241:AI242" si="893">X241+AC241</f>
        <v>117.29600000000002</v>
      </c>
      <c r="AH241" s="24">
        <f t="shared" si="893"/>
        <v>117.29600000000002</v>
      </c>
      <c r="AI241" s="24">
        <f t="shared" si="893"/>
        <v>0</v>
      </c>
    </row>
    <row r="242" spans="1:35" hidden="1" x14ac:dyDescent="0.25">
      <c r="A242" s="18"/>
      <c r="B242" s="3" t="s">
        <v>27</v>
      </c>
      <c r="C242" s="17">
        <v>2.8</v>
      </c>
      <c r="D242" s="24">
        <v>32.270000000000003</v>
      </c>
      <c r="E242" s="24">
        <f>C242*D242</f>
        <v>90.356000000000009</v>
      </c>
      <c r="F242" s="24">
        <f>E242-G242</f>
        <v>90.356000000000009</v>
      </c>
      <c r="G242" s="24"/>
      <c r="H242" s="24">
        <v>1.5</v>
      </c>
      <c r="I242" s="24">
        <v>32.270000000000003</v>
      </c>
      <c r="J242" s="24">
        <f>H242*I242</f>
        <v>48.405000000000001</v>
      </c>
      <c r="K242" s="24">
        <f>J242-L242</f>
        <v>48.405000000000001</v>
      </c>
      <c r="L242" s="24"/>
      <c r="M242" s="24">
        <v>1.3</v>
      </c>
      <c r="N242" s="24">
        <v>33.79</v>
      </c>
      <c r="O242" s="24">
        <f>M242*N242</f>
        <v>43.927</v>
      </c>
      <c r="P242" s="24">
        <f>O242-Q242</f>
        <v>43.927</v>
      </c>
      <c r="Q242" s="24"/>
      <c r="R242" s="24">
        <f>H242+M242</f>
        <v>2.8</v>
      </c>
      <c r="S242" s="24">
        <f t="shared" si="892"/>
        <v>92.331999999999994</v>
      </c>
      <c r="T242" s="24">
        <f t="shared" si="892"/>
        <v>92.331999999999994</v>
      </c>
      <c r="U242" s="24">
        <f t="shared" si="892"/>
        <v>0</v>
      </c>
      <c r="V242" s="24">
        <v>1.5</v>
      </c>
      <c r="W242" s="24">
        <v>33.79</v>
      </c>
      <c r="X242" s="24">
        <f>V242*W242</f>
        <v>50.685000000000002</v>
      </c>
      <c r="Y242" s="24">
        <f>X242-Z242</f>
        <v>50.685000000000002</v>
      </c>
      <c r="Z242" s="24"/>
      <c r="AA242" s="24">
        <v>1.3</v>
      </c>
      <c r="AB242" s="24">
        <v>35.14</v>
      </c>
      <c r="AC242" s="24">
        <f>AA242*AB242</f>
        <v>45.682000000000002</v>
      </c>
      <c r="AD242" s="24">
        <f>AC242-AE242</f>
        <v>45.682000000000002</v>
      </c>
      <c r="AE242" s="24"/>
      <c r="AF242" s="24">
        <f>V242+AA242</f>
        <v>2.8</v>
      </c>
      <c r="AG242" s="24">
        <f t="shared" si="893"/>
        <v>96.367000000000004</v>
      </c>
      <c r="AH242" s="24">
        <f t="shared" si="893"/>
        <v>96.367000000000004</v>
      </c>
      <c r="AI242" s="24">
        <f t="shared" si="893"/>
        <v>0</v>
      </c>
    </row>
    <row r="243" spans="1:35" ht="31.5" hidden="1" x14ac:dyDescent="0.25">
      <c r="A243" s="18"/>
      <c r="B243" s="3" t="s">
        <v>164</v>
      </c>
      <c r="C243" s="17">
        <v>2.8</v>
      </c>
      <c r="D243" s="24">
        <v>32.270000000000003</v>
      </c>
      <c r="E243" s="24">
        <f>C243*D243*0.5</f>
        <v>45.178000000000004</v>
      </c>
      <c r="F243" s="24">
        <f>E243</f>
        <v>45.178000000000004</v>
      </c>
      <c r="G243" s="24"/>
      <c r="H243" s="24">
        <v>1.5</v>
      </c>
      <c r="I243" s="24">
        <v>32.270000000000003</v>
      </c>
      <c r="J243" s="24">
        <f>H243*I243*0.5</f>
        <v>24.202500000000001</v>
      </c>
      <c r="K243" s="24">
        <f>J243</f>
        <v>24.202500000000001</v>
      </c>
      <c r="L243" s="24"/>
      <c r="M243" s="24">
        <v>1.3</v>
      </c>
      <c r="N243" s="24">
        <v>33.79</v>
      </c>
      <c r="O243" s="24">
        <f>M243*N243*0.5</f>
        <v>21.9635</v>
      </c>
      <c r="P243" s="24">
        <f>O243</f>
        <v>21.9635</v>
      </c>
      <c r="Q243" s="24"/>
      <c r="R243" s="24">
        <f>H243+M243</f>
        <v>2.8</v>
      </c>
      <c r="S243" s="24">
        <f>J243+O243</f>
        <v>46.165999999999997</v>
      </c>
      <c r="T243" s="24">
        <f>S243</f>
        <v>46.165999999999997</v>
      </c>
      <c r="U243" s="24">
        <v>0</v>
      </c>
      <c r="V243" s="24">
        <v>1.5</v>
      </c>
      <c r="W243" s="24">
        <v>33.79</v>
      </c>
      <c r="X243" s="24">
        <f>V243*W243*0.5</f>
        <v>25.342500000000001</v>
      </c>
      <c r="Y243" s="24">
        <f>X243</f>
        <v>25.342500000000001</v>
      </c>
      <c r="Z243" s="24"/>
      <c r="AA243" s="24">
        <v>1.3</v>
      </c>
      <c r="AB243" s="24">
        <v>35.14</v>
      </c>
      <c r="AC243" s="24">
        <f>AA243*AB243*0.5</f>
        <v>22.841000000000001</v>
      </c>
      <c r="AD243" s="24">
        <f>AC243</f>
        <v>22.841000000000001</v>
      </c>
      <c r="AE243" s="24"/>
      <c r="AF243" s="24">
        <f>V243+AA243</f>
        <v>2.8</v>
      </c>
      <c r="AG243" s="24">
        <f>X243+AC243</f>
        <v>48.183500000000002</v>
      </c>
      <c r="AH243" s="24">
        <f>AG243</f>
        <v>48.183500000000002</v>
      </c>
      <c r="AI243" s="24">
        <v>0</v>
      </c>
    </row>
    <row r="244" spans="1:35" ht="47.25" hidden="1" x14ac:dyDescent="0.25">
      <c r="A244" s="18"/>
      <c r="B244" s="3" t="s">
        <v>169</v>
      </c>
      <c r="C244" s="17">
        <v>2.8</v>
      </c>
      <c r="D244" s="24">
        <v>32.270000000000003</v>
      </c>
      <c r="E244" s="24">
        <f>C244*D244*2</f>
        <v>180.71200000000002</v>
      </c>
      <c r="F244" s="24">
        <f>E244-G244</f>
        <v>180.71200000000002</v>
      </c>
      <c r="G244" s="24"/>
      <c r="H244" s="24">
        <v>1.5</v>
      </c>
      <c r="I244" s="24">
        <v>32.270000000000003</v>
      </c>
      <c r="J244" s="24">
        <f>H244*I244*2</f>
        <v>96.81</v>
      </c>
      <c r="K244" s="24">
        <f>J244-L244</f>
        <v>96.81</v>
      </c>
      <c r="L244" s="24"/>
      <c r="M244" s="24">
        <v>1.3</v>
      </c>
      <c r="N244" s="24">
        <v>33.79</v>
      </c>
      <c r="O244" s="24">
        <f>M244*N244*2</f>
        <v>87.853999999999999</v>
      </c>
      <c r="P244" s="24">
        <f>O244-Q244</f>
        <v>87.853999999999999</v>
      </c>
      <c r="Q244" s="24"/>
      <c r="R244" s="24">
        <f>H244+M244</f>
        <v>2.8</v>
      </c>
      <c r="S244" s="24">
        <f t="shared" ref="S244" si="894">J244+O244</f>
        <v>184.66399999999999</v>
      </c>
      <c r="T244" s="24">
        <f t="shared" ref="T244" si="895">K244+P244</f>
        <v>184.66399999999999</v>
      </c>
      <c r="U244" s="24">
        <f t="shared" ref="U244" si="896">L244+Q244</f>
        <v>0</v>
      </c>
      <c r="V244" s="24">
        <v>1.5</v>
      </c>
      <c r="W244" s="24">
        <v>33.79</v>
      </c>
      <c r="X244" s="24">
        <f>V244*W244*2</f>
        <v>101.37</v>
      </c>
      <c r="Y244" s="24">
        <f>X244-Z244</f>
        <v>101.37</v>
      </c>
      <c r="Z244" s="24"/>
      <c r="AA244" s="24">
        <v>1.3</v>
      </c>
      <c r="AB244" s="24">
        <v>35.14</v>
      </c>
      <c r="AC244" s="24">
        <f>AA244*AB244*2</f>
        <v>91.364000000000004</v>
      </c>
      <c r="AD244" s="24">
        <f>AC244-AE244</f>
        <v>91.364000000000004</v>
      </c>
      <c r="AE244" s="24"/>
      <c r="AF244" s="24">
        <f>V244+AA244</f>
        <v>2.8</v>
      </c>
      <c r="AG244" s="24">
        <f t="shared" ref="AG244" si="897">X244+AC244</f>
        <v>192.73400000000001</v>
      </c>
      <c r="AH244" s="24">
        <f t="shared" ref="AH244" si="898">Y244+AD244</f>
        <v>192.73400000000001</v>
      </c>
      <c r="AI244" s="24">
        <f t="shared" ref="AI244" si="899">Z244+AE244</f>
        <v>0</v>
      </c>
    </row>
    <row r="245" spans="1:35" s="16" customFormat="1" ht="31.5" hidden="1" x14ac:dyDescent="0.25">
      <c r="A245" s="22" t="s">
        <v>115</v>
      </c>
      <c r="B245" s="29" t="s">
        <v>156</v>
      </c>
      <c r="C245" s="15"/>
      <c r="D245" s="8"/>
      <c r="E245" s="8">
        <f>E246+E247+E248+E249</f>
        <v>418.70031700000004</v>
      </c>
      <c r="F245" s="8">
        <f t="shared" ref="F245:G245" si="900">F246+F247+F248+F249</f>
        <v>418.70031700000004</v>
      </c>
      <c r="G245" s="8">
        <f t="shared" si="900"/>
        <v>0</v>
      </c>
      <c r="H245" s="8"/>
      <c r="I245" s="8"/>
      <c r="J245" s="8">
        <f t="shared" ref="J245" si="901">J246+J247+J248+J249</f>
        <v>231.39201700000001</v>
      </c>
      <c r="K245" s="8">
        <f t="shared" ref="K245" si="902">K246+K247+K248+K249</f>
        <v>231.39201700000001</v>
      </c>
      <c r="L245" s="8">
        <f t="shared" ref="L245" si="903">L246+L247+L248+L249</f>
        <v>0</v>
      </c>
      <c r="M245" s="8"/>
      <c r="N245" s="8"/>
      <c r="O245" s="8">
        <f t="shared" ref="O245" si="904">O246+O247+O248+O249</f>
        <v>196.13076999999998</v>
      </c>
      <c r="P245" s="8">
        <f t="shared" ref="P245" si="905">P246+P247+P248+P249</f>
        <v>196.13076999999998</v>
      </c>
      <c r="Q245" s="8">
        <f t="shared" ref="Q245" si="906">Q246+Q247+Q248+Q249</f>
        <v>0</v>
      </c>
      <c r="R245" s="8"/>
      <c r="S245" s="8">
        <f t="shared" ref="S245" si="907">S246+S247+S248+S249</f>
        <v>427.52278699999999</v>
      </c>
      <c r="T245" s="8">
        <f t="shared" ref="T245" si="908">T246+T247+T248+T249</f>
        <v>427.52278699999999</v>
      </c>
      <c r="U245" s="8">
        <f t="shared" ref="U245" si="909">U246+U247+U248+U249</f>
        <v>0</v>
      </c>
      <c r="V245" s="8"/>
      <c r="W245" s="8"/>
      <c r="X245" s="8">
        <f t="shared" ref="X245" si="910">X246+X247+X248+X249</f>
        <v>242.2908888</v>
      </c>
      <c r="Y245" s="8">
        <f t="shared" ref="Y245" si="911">Y246+Y247+Y248+Y249</f>
        <v>242.2908888</v>
      </c>
      <c r="Z245" s="8">
        <f t="shared" ref="Z245" si="912">Z246+Z247+Z248+Z249</f>
        <v>0</v>
      </c>
      <c r="AA245" s="8"/>
      <c r="AB245" s="8"/>
      <c r="AC245" s="8">
        <f t="shared" ref="AC245" si="913">AC246+AC247+AC248+AC249</f>
        <v>203.96270999999999</v>
      </c>
      <c r="AD245" s="8">
        <f t="shared" ref="AD245" si="914">AD246+AD247+AD248+AD249</f>
        <v>203.96270999999999</v>
      </c>
      <c r="AE245" s="8">
        <f t="shared" ref="AE245" si="915">AE246+AE247+AE248+AE249</f>
        <v>0</v>
      </c>
      <c r="AF245" s="8"/>
      <c r="AG245" s="8">
        <f t="shared" ref="AG245" si="916">AG246+AG247+AG248+AG249</f>
        <v>446.25359880000002</v>
      </c>
      <c r="AH245" s="8">
        <f t="shared" ref="AH245" si="917">AH246+AH247+AH248+AH249</f>
        <v>446.25359880000002</v>
      </c>
      <c r="AI245" s="8">
        <f t="shared" ref="AI245" si="918">AI246+AI247+AI248+AI249</f>
        <v>0</v>
      </c>
    </row>
    <row r="246" spans="1:35" hidden="1" x14ac:dyDescent="0.25">
      <c r="A246" s="18"/>
      <c r="B246" s="3" t="s">
        <v>25</v>
      </c>
      <c r="C246" s="17">
        <v>2.7511399999999999</v>
      </c>
      <c r="D246" s="24">
        <v>39.28</v>
      </c>
      <c r="E246" s="24">
        <f>C246*D246</f>
        <v>108.0647792</v>
      </c>
      <c r="F246" s="24">
        <f>E246-G246</f>
        <v>108.0647792</v>
      </c>
      <c r="G246" s="24"/>
      <c r="H246" s="24">
        <v>1.52014</v>
      </c>
      <c r="I246" s="24">
        <v>39.28</v>
      </c>
      <c r="J246" s="24">
        <f>H246*I246</f>
        <v>59.711099200000007</v>
      </c>
      <c r="K246" s="24">
        <f>J246-L246</f>
        <v>59.711099200000007</v>
      </c>
      <c r="L246" s="24"/>
      <c r="M246" s="24">
        <v>1.2309999999999999</v>
      </c>
      <c r="N246" s="24">
        <v>41.13</v>
      </c>
      <c r="O246" s="24">
        <f>M246*N246</f>
        <v>50.631029999999996</v>
      </c>
      <c r="P246" s="24">
        <f>O246-Q246</f>
        <v>50.631029999999996</v>
      </c>
      <c r="Q246" s="24"/>
      <c r="R246" s="24">
        <f>H246+M246</f>
        <v>2.7511399999999999</v>
      </c>
      <c r="S246" s="24">
        <f t="shared" ref="S246:U247" si="919">J246+O246</f>
        <v>110.3421292</v>
      </c>
      <c r="T246" s="24">
        <f t="shared" si="919"/>
        <v>110.3421292</v>
      </c>
      <c r="U246" s="24">
        <f t="shared" si="919"/>
        <v>0</v>
      </c>
      <c r="V246" s="24">
        <v>1.52014</v>
      </c>
      <c r="W246" s="24">
        <v>41.13</v>
      </c>
      <c r="X246" s="24">
        <f>V246*W246</f>
        <v>62.523358200000004</v>
      </c>
      <c r="Y246" s="24">
        <f>X246-Z246</f>
        <v>62.523358200000004</v>
      </c>
      <c r="Z246" s="24"/>
      <c r="AA246" s="24">
        <v>1.2309999999999999</v>
      </c>
      <c r="AB246" s="24">
        <v>42.77</v>
      </c>
      <c r="AC246" s="24">
        <f>AA246*AB246</f>
        <v>52.64987</v>
      </c>
      <c r="AD246" s="24">
        <f>AC246-AE246</f>
        <v>52.64987</v>
      </c>
      <c r="AE246" s="24"/>
      <c r="AF246" s="24">
        <f>V246+AA246</f>
        <v>2.7511399999999999</v>
      </c>
      <c r="AG246" s="24">
        <f t="shared" ref="AG246:AI247" si="920">X246+AC246</f>
        <v>115.17322820000001</v>
      </c>
      <c r="AH246" s="24">
        <f t="shared" si="920"/>
        <v>115.17322820000001</v>
      </c>
      <c r="AI246" s="24">
        <f t="shared" si="920"/>
        <v>0</v>
      </c>
    </row>
    <row r="247" spans="1:35" hidden="1" x14ac:dyDescent="0.25">
      <c r="A247" s="18"/>
      <c r="B247" s="3" t="s">
        <v>27</v>
      </c>
      <c r="C247" s="17">
        <v>2.7511399999999999</v>
      </c>
      <c r="D247" s="24">
        <v>32.270000000000003</v>
      </c>
      <c r="E247" s="24">
        <f>C247*D247</f>
        <v>88.779287800000006</v>
      </c>
      <c r="F247" s="24">
        <f>E247-G247</f>
        <v>88.779287800000006</v>
      </c>
      <c r="G247" s="24"/>
      <c r="H247" s="24">
        <v>1.52014</v>
      </c>
      <c r="I247" s="24">
        <v>32.270000000000003</v>
      </c>
      <c r="J247" s="24">
        <f>H247*I247</f>
        <v>49.054917800000005</v>
      </c>
      <c r="K247" s="24">
        <f>J247-L247</f>
        <v>49.054917800000005</v>
      </c>
      <c r="L247" s="24"/>
      <c r="M247" s="24">
        <v>1.2309999999999999</v>
      </c>
      <c r="N247" s="24">
        <v>33.79</v>
      </c>
      <c r="O247" s="24">
        <f>M247*N247</f>
        <v>41.595489999999998</v>
      </c>
      <c r="P247" s="24">
        <f>O247-Q247</f>
        <v>41.595489999999998</v>
      </c>
      <c r="Q247" s="24"/>
      <c r="R247" s="24">
        <f>H247+M247</f>
        <v>2.7511399999999999</v>
      </c>
      <c r="S247" s="24">
        <f t="shared" si="919"/>
        <v>90.650407800000011</v>
      </c>
      <c r="T247" s="24">
        <f t="shared" si="919"/>
        <v>90.650407800000011</v>
      </c>
      <c r="U247" s="24">
        <f t="shared" si="919"/>
        <v>0</v>
      </c>
      <c r="V247" s="24">
        <v>1.52014</v>
      </c>
      <c r="W247" s="24">
        <v>33.79</v>
      </c>
      <c r="X247" s="24">
        <f>V247*W247</f>
        <v>51.3655306</v>
      </c>
      <c r="Y247" s="24">
        <f>X247-Z247</f>
        <v>51.3655306</v>
      </c>
      <c r="Z247" s="24"/>
      <c r="AA247" s="24">
        <v>1.2309999999999999</v>
      </c>
      <c r="AB247" s="24">
        <v>35.14</v>
      </c>
      <c r="AC247" s="24">
        <f>AA247*AB247</f>
        <v>43.257339999999999</v>
      </c>
      <c r="AD247" s="24">
        <f>AC247-AE247</f>
        <v>43.257339999999999</v>
      </c>
      <c r="AE247" s="24"/>
      <c r="AF247" s="24">
        <f>V247+AA247</f>
        <v>2.7511399999999999</v>
      </c>
      <c r="AG247" s="24">
        <f t="shared" si="920"/>
        <v>94.622870599999999</v>
      </c>
      <c r="AH247" s="24">
        <f t="shared" si="920"/>
        <v>94.622870599999999</v>
      </c>
      <c r="AI247" s="24">
        <f t="shared" si="920"/>
        <v>0</v>
      </c>
    </row>
    <row r="248" spans="1:35" ht="31.5" hidden="1" x14ac:dyDescent="0.25">
      <c r="A248" s="18"/>
      <c r="B248" s="3" t="s">
        <v>164</v>
      </c>
      <c r="C248" s="17">
        <v>2.75</v>
      </c>
      <c r="D248" s="24">
        <v>32.270000000000003</v>
      </c>
      <c r="E248" s="24">
        <f>C248*D248*0.5</f>
        <v>44.371250000000003</v>
      </c>
      <c r="F248" s="24">
        <f>E248</f>
        <v>44.371250000000003</v>
      </c>
      <c r="G248" s="24"/>
      <c r="H248" s="24">
        <v>1.52</v>
      </c>
      <c r="I248" s="24">
        <v>32.270000000000003</v>
      </c>
      <c r="J248" s="24">
        <f>H248*I248*0.5</f>
        <v>24.525200000000002</v>
      </c>
      <c r="K248" s="24">
        <f>J248</f>
        <v>24.525200000000002</v>
      </c>
      <c r="L248" s="24"/>
      <c r="M248" s="24">
        <v>1.23</v>
      </c>
      <c r="N248" s="24">
        <v>33.79</v>
      </c>
      <c r="O248" s="24">
        <f>M248*N248*0.5</f>
        <v>20.780850000000001</v>
      </c>
      <c r="P248" s="24">
        <f>O248</f>
        <v>20.780850000000001</v>
      </c>
      <c r="Q248" s="24"/>
      <c r="R248" s="24">
        <f>H248+M248</f>
        <v>2.75</v>
      </c>
      <c r="S248" s="24">
        <f>J248+O248</f>
        <v>45.306049999999999</v>
      </c>
      <c r="T248" s="24">
        <f>S248</f>
        <v>45.306049999999999</v>
      </c>
      <c r="U248" s="24">
        <v>0</v>
      </c>
      <c r="V248" s="24">
        <v>1.52</v>
      </c>
      <c r="W248" s="24">
        <v>33.79</v>
      </c>
      <c r="X248" s="24">
        <f>V248*W248*0.5</f>
        <v>25.680399999999999</v>
      </c>
      <c r="Y248" s="24">
        <f>X248</f>
        <v>25.680399999999999</v>
      </c>
      <c r="Z248" s="24"/>
      <c r="AA248" s="24">
        <v>1.23</v>
      </c>
      <c r="AB248" s="24">
        <v>35.14</v>
      </c>
      <c r="AC248" s="24">
        <f>AA248*AB248*0.5</f>
        <v>21.6111</v>
      </c>
      <c r="AD248" s="24">
        <f>AC248</f>
        <v>21.6111</v>
      </c>
      <c r="AE248" s="24"/>
      <c r="AF248" s="24">
        <f>V248+AA248</f>
        <v>2.75</v>
      </c>
      <c r="AG248" s="24">
        <f>X248+AC248</f>
        <v>47.291499999999999</v>
      </c>
      <c r="AH248" s="24">
        <f>AG248</f>
        <v>47.291499999999999</v>
      </c>
      <c r="AI248" s="24">
        <v>0</v>
      </c>
    </row>
    <row r="249" spans="1:35" ht="47.25" hidden="1" x14ac:dyDescent="0.25">
      <c r="A249" s="18"/>
      <c r="B249" s="3" t="s">
        <v>169</v>
      </c>
      <c r="C249" s="17">
        <v>2.75</v>
      </c>
      <c r="D249" s="24">
        <v>32.270000000000003</v>
      </c>
      <c r="E249" s="24">
        <f>C249*D249*2</f>
        <v>177.48500000000001</v>
      </c>
      <c r="F249" s="24">
        <f>E249-G249</f>
        <v>177.48500000000001</v>
      </c>
      <c r="G249" s="24"/>
      <c r="H249" s="24">
        <v>1.52</v>
      </c>
      <c r="I249" s="24">
        <v>32.270000000000003</v>
      </c>
      <c r="J249" s="24">
        <f>H249*I249*2</f>
        <v>98.100800000000007</v>
      </c>
      <c r="K249" s="24">
        <f>J249-L249</f>
        <v>98.100800000000007</v>
      </c>
      <c r="L249" s="24"/>
      <c r="M249" s="24">
        <v>1.23</v>
      </c>
      <c r="N249" s="24">
        <v>33.79</v>
      </c>
      <c r="O249" s="24">
        <f>M249*N249*2</f>
        <v>83.123400000000004</v>
      </c>
      <c r="P249" s="24">
        <f>O249-Q249</f>
        <v>83.123400000000004</v>
      </c>
      <c r="Q249" s="24"/>
      <c r="R249" s="24">
        <f>H249+M249</f>
        <v>2.75</v>
      </c>
      <c r="S249" s="24">
        <f t="shared" ref="S249" si="921">J249+O249</f>
        <v>181.2242</v>
      </c>
      <c r="T249" s="24">
        <f t="shared" ref="T249" si="922">K249+P249</f>
        <v>181.2242</v>
      </c>
      <c r="U249" s="24">
        <f t="shared" ref="U249" si="923">L249+Q249</f>
        <v>0</v>
      </c>
      <c r="V249" s="24">
        <v>1.52</v>
      </c>
      <c r="W249" s="24">
        <v>33.79</v>
      </c>
      <c r="X249" s="24">
        <f>V249*W249*2</f>
        <v>102.7216</v>
      </c>
      <c r="Y249" s="24">
        <f>X249-Z249</f>
        <v>102.7216</v>
      </c>
      <c r="Z249" s="24"/>
      <c r="AA249" s="24">
        <v>1.23</v>
      </c>
      <c r="AB249" s="24">
        <v>35.14</v>
      </c>
      <c r="AC249" s="24">
        <f>AA249*AB249*2</f>
        <v>86.444400000000002</v>
      </c>
      <c r="AD249" s="24">
        <f>AC249-AE249</f>
        <v>86.444400000000002</v>
      </c>
      <c r="AE249" s="24"/>
      <c r="AF249" s="24">
        <f>V249+AA249</f>
        <v>2.75</v>
      </c>
      <c r="AG249" s="24">
        <f t="shared" ref="AG249" si="924">X249+AC249</f>
        <v>189.166</v>
      </c>
      <c r="AH249" s="24">
        <f t="shared" ref="AH249" si="925">Y249+AD249</f>
        <v>189.166</v>
      </c>
      <c r="AI249" s="24">
        <f t="shared" ref="AI249" si="926">Z249+AE249</f>
        <v>0</v>
      </c>
    </row>
    <row r="250" spans="1:35" s="16" customFormat="1" ht="31.5" hidden="1" x14ac:dyDescent="0.25">
      <c r="A250" s="22" t="s">
        <v>116</v>
      </c>
      <c r="B250" s="29" t="s">
        <v>55</v>
      </c>
      <c r="C250" s="15"/>
      <c r="D250" s="8"/>
      <c r="E250" s="8">
        <f>E251+E252+E253+E254</f>
        <v>243.56000000000003</v>
      </c>
      <c r="F250" s="8">
        <f t="shared" ref="F250:G250" si="927">F251+F252+F253+F254</f>
        <v>243.56000000000003</v>
      </c>
      <c r="G250" s="8">
        <f t="shared" si="927"/>
        <v>0</v>
      </c>
      <c r="H250" s="8"/>
      <c r="I250" s="8"/>
      <c r="J250" s="8">
        <f t="shared" ref="J250" si="928">J251+J252+J253+J254</f>
        <v>152.22500000000002</v>
      </c>
      <c r="K250" s="8">
        <f t="shared" ref="K250" si="929">K251+K252+K253+K254</f>
        <v>152.22500000000002</v>
      </c>
      <c r="L250" s="8">
        <f t="shared" ref="L250" si="930">L251+L252+L253+L254</f>
        <v>0</v>
      </c>
      <c r="M250" s="8"/>
      <c r="N250" s="8"/>
      <c r="O250" s="8">
        <f t="shared" ref="O250" si="931">O251+O252+O253+O254</f>
        <v>95.637</v>
      </c>
      <c r="P250" s="8">
        <f t="shared" ref="P250" si="932">P251+P252+P253+P254</f>
        <v>95.637</v>
      </c>
      <c r="Q250" s="8">
        <f t="shared" ref="Q250" si="933">Q251+Q252+Q253+Q254</f>
        <v>0</v>
      </c>
      <c r="R250" s="8"/>
      <c r="S250" s="8">
        <f t="shared" ref="S250" si="934">S251+S252+S253+S254</f>
        <v>247.86199999999999</v>
      </c>
      <c r="T250" s="8">
        <f t="shared" ref="T250" si="935">T251+T252+T253+T254</f>
        <v>247.86199999999999</v>
      </c>
      <c r="U250" s="8">
        <f t="shared" ref="U250" si="936">U251+U252+U253+U254</f>
        <v>0</v>
      </c>
      <c r="V250" s="8"/>
      <c r="W250" s="8"/>
      <c r="X250" s="8">
        <f t="shared" ref="X250" si="937">X251+X252+X253+X254</f>
        <v>159.39499999999998</v>
      </c>
      <c r="Y250" s="8">
        <f t="shared" ref="Y250" si="938">Y251+Y252+Y253+Y254</f>
        <v>159.39499999999998</v>
      </c>
      <c r="Z250" s="8">
        <f t="shared" ref="Z250" si="939">Z251+Z252+Z253+Z254</f>
        <v>0</v>
      </c>
      <c r="AA250" s="8"/>
      <c r="AB250" s="8"/>
      <c r="AC250" s="8">
        <f t="shared" ref="AC250" si="940">AC251+AC252+AC253+AC254</f>
        <v>99.456000000000003</v>
      </c>
      <c r="AD250" s="8">
        <f t="shared" ref="AD250" si="941">AD251+AD252+AD253+AD254</f>
        <v>99.456000000000003</v>
      </c>
      <c r="AE250" s="8">
        <f t="shared" ref="AE250" si="942">AE251+AE252+AE253+AE254</f>
        <v>0</v>
      </c>
      <c r="AF250" s="8"/>
      <c r="AG250" s="8">
        <f t="shared" ref="AG250" si="943">AG251+AG252+AG253+AG254</f>
        <v>258.851</v>
      </c>
      <c r="AH250" s="8">
        <f t="shared" ref="AH250" si="944">AH251+AH252+AH253+AH254</f>
        <v>258.851</v>
      </c>
      <c r="AI250" s="8">
        <f t="shared" ref="AI250" si="945">AI251+AI252+AI253+AI254</f>
        <v>0</v>
      </c>
    </row>
    <row r="251" spans="1:35" hidden="1" x14ac:dyDescent="0.25">
      <c r="A251" s="18"/>
      <c r="B251" s="3" t="s">
        <v>25</v>
      </c>
      <c r="C251" s="17">
        <v>1.6</v>
      </c>
      <c r="D251" s="24">
        <v>39.28</v>
      </c>
      <c r="E251" s="24">
        <f>C251*D251</f>
        <v>62.848000000000006</v>
      </c>
      <c r="F251" s="24">
        <f>E251-G251</f>
        <v>62.848000000000006</v>
      </c>
      <c r="G251" s="24"/>
      <c r="H251" s="24">
        <v>1</v>
      </c>
      <c r="I251" s="24">
        <v>39.28</v>
      </c>
      <c r="J251" s="24">
        <f>H251*I251</f>
        <v>39.28</v>
      </c>
      <c r="K251" s="24">
        <f>J251-L251</f>
        <v>39.28</v>
      </c>
      <c r="L251" s="24"/>
      <c r="M251" s="24">
        <v>0.6</v>
      </c>
      <c r="N251" s="24">
        <v>41.13</v>
      </c>
      <c r="O251" s="24">
        <f>M251*N251</f>
        <v>24.678000000000001</v>
      </c>
      <c r="P251" s="24">
        <f>O251-Q251</f>
        <v>24.678000000000001</v>
      </c>
      <c r="Q251" s="24"/>
      <c r="R251" s="24">
        <f>H251+M251</f>
        <v>1.6</v>
      </c>
      <c r="S251" s="24">
        <f t="shared" ref="S251:U252" si="946">J251+O251</f>
        <v>63.957999999999998</v>
      </c>
      <c r="T251" s="24">
        <f t="shared" si="946"/>
        <v>63.957999999999998</v>
      </c>
      <c r="U251" s="24">
        <f t="shared" si="946"/>
        <v>0</v>
      </c>
      <c r="V251" s="24">
        <v>1</v>
      </c>
      <c r="W251" s="24">
        <v>41.13</v>
      </c>
      <c r="X251" s="24">
        <f>V251*W251</f>
        <v>41.13</v>
      </c>
      <c r="Y251" s="24">
        <f>X251-Z251</f>
        <v>41.13</v>
      </c>
      <c r="Z251" s="24"/>
      <c r="AA251" s="24">
        <v>0.6</v>
      </c>
      <c r="AB251" s="24">
        <v>42.77</v>
      </c>
      <c r="AC251" s="24">
        <f>AA251*AB251</f>
        <v>25.662000000000003</v>
      </c>
      <c r="AD251" s="24">
        <f>AC251-AE251</f>
        <v>25.662000000000003</v>
      </c>
      <c r="AE251" s="24"/>
      <c r="AF251" s="24">
        <f>V251+AA251</f>
        <v>1.6</v>
      </c>
      <c r="AG251" s="24">
        <f t="shared" ref="AG251:AI252" si="947">X251+AC251</f>
        <v>66.792000000000002</v>
      </c>
      <c r="AH251" s="24">
        <f t="shared" si="947"/>
        <v>66.792000000000002</v>
      </c>
      <c r="AI251" s="24">
        <f t="shared" si="947"/>
        <v>0</v>
      </c>
    </row>
    <row r="252" spans="1:35" hidden="1" x14ac:dyDescent="0.25">
      <c r="A252" s="18"/>
      <c r="B252" s="3" t="s">
        <v>27</v>
      </c>
      <c r="C252" s="17">
        <v>1.6</v>
      </c>
      <c r="D252" s="24">
        <v>32.270000000000003</v>
      </c>
      <c r="E252" s="24">
        <f>C252*D252</f>
        <v>51.632000000000005</v>
      </c>
      <c r="F252" s="24">
        <f>E252-G252</f>
        <v>51.632000000000005</v>
      </c>
      <c r="G252" s="24"/>
      <c r="H252" s="24">
        <v>1</v>
      </c>
      <c r="I252" s="24">
        <v>32.270000000000003</v>
      </c>
      <c r="J252" s="24">
        <f>H252*I252</f>
        <v>32.270000000000003</v>
      </c>
      <c r="K252" s="24">
        <f>J252-L252</f>
        <v>32.270000000000003</v>
      </c>
      <c r="L252" s="24"/>
      <c r="M252" s="24">
        <v>0.6</v>
      </c>
      <c r="N252" s="24">
        <v>33.79</v>
      </c>
      <c r="O252" s="24">
        <f>M252*N252</f>
        <v>20.273999999999997</v>
      </c>
      <c r="P252" s="24">
        <f>O252-Q252</f>
        <v>20.273999999999997</v>
      </c>
      <c r="Q252" s="24"/>
      <c r="R252" s="24">
        <f>H252+M252</f>
        <v>1.6</v>
      </c>
      <c r="S252" s="24">
        <f t="shared" si="946"/>
        <v>52.543999999999997</v>
      </c>
      <c r="T252" s="24">
        <f t="shared" si="946"/>
        <v>52.543999999999997</v>
      </c>
      <c r="U252" s="24">
        <f t="shared" si="946"/>
        <v>0</v>
      </c>
      <c r="V252" s="24">
        <v>1</v>
      </c>
      <c r="W252" s="24">
        <v>33.79</v>
      </c>
      <c r="X252" s="24">
        <f>V252*W252</f>
        <v>33.79</v>
      </c>
      <c r="Y252" s="24">
        <f>X252-Z252</f>
        <v>33.79</v>
      </c>
      <c r="Z252" s="24"/>
      <c r="AA252" s="24">
        <v>0.6</v>
      </c>
      <c r="AB252" s="24">
        <v>35.14</v>
      </c>
      <c r="AC252" s="24">
        <f>AA252*AB252</f>
        <v>21.084</v>
      </c>
      <c r="AD252" s="24">
        <f>AC252-AE252</f>
        <v>21.084</v>
      </c>
      <c r="AE252" s="24"/>
      <c r="AF252" s="24">
        <f>V252+AA252</f>
        <v>1.6</v>
      </c>
      <c r="AG252" s="24">
        <f t="shared" si="947"/>
        <v>54.873999999999995</v>
      </c>
      <c r="AH252" s="24">
        <f t="shared" si="947"/>
        <v>54.873999999999995</v>
      </c>
      <c r="AI252" s="24">
        <f t="shared" si="947"/>
        <v>0</v>
      </c>
    </row>
    <row r="253" spans="1:35" ht="31.5" hidden="1" x14ac:dyDescent="0.25">
      <c r="A253" s="18"/>
      <c r="B253" s="3" t="s">
        <v>164</v>
      </c>
      <c r="C253" s="17">
        <v>1.6</v>
      </c>
      <c r="D253" s="24">
        <v>32.270000000000003</v>
      </c>
      <c r="E253" s="24">
        <f>C253*D253*0.5</f>
        <v>25.816000000000003</v>
      </c>
      <c r="F253" s="24">
        <f>E253</f>
        <v>25.816000000000003</v>
      </c>
      <c r="G253" s="24"/>
      <c r="H253" s="24">
        <v>1</v>
      </c>
      <c r="I253" s="24">
        <v>32.270000000000003</v>
      </c>
      <c r="J253" s="24">
        <f>H253*I253*0.5</f>
        <v>16.135000000000002</v>
      </c>
      <c r="K253" s="24">
        <f>J253</f>
        <v>16.135000000000002</v>
      </c>
      <c r="L253" s="24"/>
      <c r="M253" s="24">
        <v>0.6</v>
      </c>
      <c r="N253" s="24">
        <v>33.79</v>
      </c>
      <c r="O253" s="24">
        <f>M253*N253*0.5</f>
        <v>10.136999999999999</v>
      </c>
      <c r="P253" s="24">
        <f>O253</f>
        <v>10.136999999999999</v>
      </c>
      <c r="Q253" s="24"/>
      <c r="R253" s="24">
        <f>H253+M253</f>
        <v>1.6</v>
      </c>
      <c r="S253" s="24">
        <f>J253+O253</f>
        <v>26.271999999999998</v>
      </c>
      <c r="T253" s="24">
        <f>S253</f>
        <v>26.271999999999998</v>
      </c>
      <c r="U253" s="24">
        <v>0</v>
      </c>
      <c r="V253" s="24">
        <v>1</v>
      </c>
      <c r="W253" s="24">
        <v>33.79</v>
      </c>
      <c r="X253" s="24">
        <f>V253*W253*0.5</f>
        <v>16.895</v>
      </c>
      <c r="Y253" s="24">
        <f>X253</f>
        <v>16.895</v>
      </c>
      <c r="Z253" s="24"/>
      <c r="AA253" s="24">
        <v>0.6</v>
      </c>
      <c r="AB253" s="24">
        <v>35.14</v>
      </c>
      <c r="AC253" s="24">
        <f>AA253*AB253*0.5</f>
        <v>10.542</v>
      </c>
      <c r="AD253" s="24">
        <f>AC253</f>
        <v>10.542</v>
      </c>
      <c r="AE253" s="24"/>
      <c r="AF253" s="24">
        <f>V253+AA253</f>
        <v>1.6</v>
      </c>
      <c r="AG253" s="24">
        <f>X253+AC253</f>
        <v>27.436999999999998</v>
      </c>
      <c r="AH253" s="24">
        <f>AG253</f>
        <v>27.436999999999998</v>
      </c>
      <c r="AI253" s="24">
        <v>0</v>
      </c>
    </row>
    <row r="254" spans="1:35" ht="47.25" hidden="1" x14ac:dyDescent="0.25">
      <c r="A254" s="18"/>
      <c r="B254" s="3" t="s">
        <v>169</v>
      </c>
      <c r="C254" s="17">
        <v>1.6</v>
      </c>
      <c r="D254" s="24">
        <v>32.270000000000003</v>
      </c>
      <c r="E254" s="24">
        <f>C254*D254*2</f>
        <v>103.26400000000001</v>
      </c>
      <c r="F254" s="24">
        <f>E254-G254</f>
        <v>103.26400000000001</v>
      </c>
      <c r="G254" s="24"/>
      <c r="H254" s="24">
        <v>1</v>
      </c>
      <c r="I254" s="24">
        <v>32.270000000000003</v>
      </c>
      <c r="J254" s="24">
        <f>H254*I254*2</f>
        <v>64.540000000000006</v>
      </c>
      <c r="K254" s="24">
        <f>J254-L254</f>
        <v>64.540000000000006</v>
      </c>
      <c r="L254" s="24"/>
      <c r="M254" s="24">
        <v>0.6</v>
      </c>
      <c r="N254" s="24">
        <v>33.79</v>
      </c>
      <c r="O254" s="24">
        <f>M254*N254*2</f>
        <v>40.547999999999995</v>
      </c>
      <c r="P254" s="24">
        <f>O254-Q254</f>
        <v>40.547999999999995</v>
      </c>
      <c r="Q254" s="24"/>
      <c r="R254" s="24">
        <f>H254+M254</f>
        <v>1.6</v>
      </c>
      <c r="S254" s="24">
        <f t="shared" ref="S254" si="948">J254+O254</f>
        <v>105.08799999999999</v>
      </c>
      <c r="T254" s="24">
        <f t="shared" ref="T254" si="949">K254+P254</f>
        <v>105.08799999999999</v>
      </c>
      <c r="U254" s="24">
        <f t="shared" ref="U254" si="950">L254+Q254</f>
        <v>0</v>
      </c>
      <c r="V254" s="24">
        <v>1</v>
      </c>
      <c r="W254" s="24">
        <v>33.79</v>
      </c>
      <c r="X254" s="24">
        <f>V254*W254*2</f>
        <v>67.58</v>
      </c>
      <c r="Y254" s="24">
        <f>X254-Z254</f>
        <v>67.58</v>
      </c>
      <c r="Z254" s="24"/>
      <c r="AA254" s="24">
        <v>0.6</v>
      </c>
      <c r="AB254" s="24">
        <v>35.14</v>
      </c>
      <c r="AC254" s="24">
        <f>AA254*AB254*2</f>
        <v>42.167999999999999</v>
      </c>
      <c r="AD254" s="24">
        <f>AC254-AE254</f>
        <v>42.167999999999999</v>
      </c>
      <c r="AE254" s="24"/>
      <c r="AF254" s="24">
        <f>V254+AA254</f>
        <v>1.6</v>
      </c>
      <c r="AG254" s="24">
        <f t="shared" ref="AG254" si="951">X254+AC254</f>
        <v>109.74799999999999</v>
      </c>
      <c r="AH254" s="24">
        <f t="shared" ref="AH254" si="952">Y254+AD254</f>
        <v>109.74799999999999</v>
      </c>
      <c r="AI254" s="24">
        <f t="shared" ref="AI254" si="953">Z254+AE254</f>
        <v>0</v>
      </c>
    </row>
    <row r="255" spans="1:35" s="16" customFormat="1" ht="31.5" hidden="1" x14ac:dyDescent="0.25">
      <c r="A255" s="22" t="s">
        <v>117</v>
      </c>
      <c r="B255" s="29" t="s">
        <v>157</v>
      </c>
      <c r="C255" s="15"/>
      <c r="D255" s="8"/>
      <c r="E255" s="8">
        <f>E256+E257+E258+E259</f>
        <v>394.26274999999998</v>
      </c>
      <c r="F255" s="8">
        <f t="shared" ref="F255:G255" si="954">F256+F257+F258+F259</f>
        <v>394.26274999999998</v>
      </c>
      <c r="G255" s="8">
        <f t="shared" si="954"/>
        <v>0</v>
      </c>
      <c r="H255" s="8"/>
      <c r="I255" s="8"/>
      <c r="J255" s="8">
        <f t="shared" ref="J255" si="955">J256+J257+J258+J259</f>
        <v>176.58099999999999</v>
      </c>
      <c r="K255" s="8">
        <f t="shared" ref="K255" si="956">K256+K257+K258+K259</f>
        <v>176.58099999999999</v>
      </c>
      <c r="L255" s="8">
        <f t="shared" ref="L255" si="957">L256+L257+L258+L259</f>
        <v>0</v>
      </c>
      <c r="M255" s="8"/>
      <c r="N255" s="8"/>
      <c r="O255" s="8">
        <f t="shared" ref="O255" si="958">O256+O257+O258+O259</f>
        <v>227.93484999999998</v>
      </c>
      <c r="P255" s="8">
        <f t="shared" ref="P255" si="959">P256+P257+P258+P259</f>
        <v>227.93484999999998</v>
      </c>
      <c r="Q255" s="8">
        <f t="shared" ref="Q255" si="960">Q256+Q257+Q258+Q259</f>
        <v>0</v>
      </c>
      <c r="R255" s="8"/>
      <c r="S255" s="8">
        <f t="shared" ref="S255" si="961">S256+S257+S258+S259</f>
        <v>404.51585</v>
      </c>
      <c r="T255" s="8">
        <f t="shared" ref="T255" si="962">T256+T257+T258+T259</f>
        <v>404.51585</v>
      </c>
      <c r="U255" s="8">
        <f t="shared" ref="U255" si="963">U256+U257+U258+U259</f>
        <v>0</v>
      </c>
      <c r="V255" s="8"/>
      <c r="W255" s="8"/>
      <c r="X255" s="8">
        <f t="shared" ref="X255" si="964">X256+X257+X258+X259</f>
        <v>184.89819999999997</v>
      </c>
      <c r="Y255" s="8">
        <f t="shared" ref="Y255" si="965">Y256+Y257+Y258+Y259</f>
        <v>184.89819999999997</v>
      </c>
      <c r="Z255" s="8">
        <f t="shared" ref="Z255" si="966">Z256+Z257+Z258+Z259</f>
        <v>0</v>
      </c>
      <c r="AA255" s="8"/>
      <c r="AB255" s="8"/>
      <c r="AC255" s="8">
        <f t="shared" ref="AC255" si="967">AC256+AC257+AC258+AC259</f>
        <v>237.03680000000003</v>
      </c>
      <c r="AD255" s="8">
        <f t="shared" ref="AD255" si="968">AD256+AD257+AD258+AD259</f>
        <v>237.03680000000003</v>
      </c>
      <c r="AE255" s="8">
        <f t="shared" ref="AE255" si="969">AE256+AE257+AE258+AE259</f>
        <v>0</v>
      </c>
      <c r="AF255" s="8"/>
      <c r="AG255" s="8">
        <f t="shared" ref="AG255" si="970">AG256+AG257+AG258+AG259</f>
        <v>421.93499999999995</v>
      </c>
      <c r="AH255" s="8">
        <f t="shared" ref="AH255" si="971">AH256+AH257+AH258+AH259</f>
        <v>421.93499999999995</v>
      </c>
      <c r="AI255" s="8">
        <f t="shared" ref="AI255" si="972">AI256+AI257+AI258+AI259</f>
        <v>0</v>
      </c>
    </row>
    <row r="256" spans="1:35" hidden="1" x14ac:dyDescent="0.25">
      <c r="A256" s="18"/>
      <c r="B256" s="3" t="s">
        <v>25</v>
      </c>
      <c r="C256" s="17">
        <v>2.59</v>
      </c>
      <c r="D256" s="24">
        <v>39.28</v>
      </c>
      <c r="E256" s="24">
        <f>C256*D256</f>
        <v>101.73519999999999</v>
      </c>
      <c r="F256" s="24">
        <f>E256-G256</f>
        <v>101.73519999999999</v>
      </c>
      <c r="G256" s="24"/>
      <c r="H256" s="24">
        <v>1.1599999999999999</v>
      </c>
      <c r="I256" s="24">
        <v>39.28</v>
      </c>
      <c r="J256" s="24">
        <f>H256*I256</f>
        <v>45.564799999999998</v>
      </c>
      <c r="K256" s="24">
        <f>J256-L256</f>
        <v>45.564799999999998</v>
      </c>
      <c r="L256" s="24"/>
      <c r="M256" s="24">
        <v>1.43</v>
      </c>
      <c r="N256" s="24">
        <v>41.13</v>
      </c>
      <c r="O256" s="24">
        <f>M256*N256</f>
        <v>58.815899999999999</v>
      </c>
      <c r="P256" s="24">
        <f>O256-Q256</f>
        <v>58.815899999999999</v>
      </c>
      <c r="Q256" s="24"/>
      <c r="R256" s="24">
        <f>H256+M256</f>
        <v>2.59</v>
      </c>
      <c r="S256" s="24">
        <f t="shared" ref="S256:U257" si="973">J256+O256</f>
        <v>104.38069999999999</v>
      </c>
      <c r="T256" s="24">
        <f t="shared" si="973"/>
        <v>104.38069999999999</v>
      </c>
      <c r="U256" s="24">
        <f t="shared" si="973"/>
        <v>0</v>
      </c>
      <c r="V256" s="24">
        <v>1.1599999999999999</v>
      </c>
      <c r="W256" s="24">
        <v>41.13</v>
      </c>
      <c r="X256" s="24">
        <f>V256*W256</f>
        <v>47.710799999999999</v>
      </c>
      <c r="Y256" s="24">
        <f>X256-Z256</f>
        <v>47.710799999999999</v>
      </c>
      <c r="Z256" s="24"/>
      <c r="AA256" s="24">
        <v>1.43</v>
      </c>
      <c r="AB256" s="24">
        <v>42.77</v>
      </c>
      <c r="AC256" s="24">
        <f>AA256*AB256</f>
        <v>61.161100000000005</v>
      </c>
      <c r="AD256" s="24">
        <f>AC256-AE256</f>
        <v>61.161100000000005</v>
      </c>
      <c r="AE256" s="24"/>
      <c r="AF256" s="24">
        <f>V256+AA256</f>
        <v>2.59</v>
      </c>
      <c r="AG256" s="24">
        <f t="shared" ref="AG256:AI257" si="974">X256+AC256</f>
        <v>108.87190000000001</v>
      </c>
      <c r="AH256" s="24">
        <f t="shared" si="974"/>
        <v>108.87190000000001</v>
      </c>
      <c r="AI256" s="24">
        <f t="shared" si="974"/>
        <v>0</v>
      </c>
    </row>
    <row r="257" spans="1:35" hidden="1" x14ac:dyDescent="0.25">
      <c r="A257" s="18"/>
      <c r="B257" s="3" t="s">
        <v>27</v>
      </c>
      <c r="C257" s="17">
        <v>2.59</v>
      </c>
      <c r="D257" s="24">
        <v>32.270000000000003</v>
      </c>
      <c r="E257" s="24">
        <f>C257*D257</f>
        <v>83.579300000000003</v>
      </c>
      <c r="F257" s="24">
        <f>E257-G257</f>
        <v>83.579300000000003</v>
      </c>
      <c r="G257" s="24"/>
      <c r="H257" s="24">
        <v>1.1599999999999999</v>
      </c>
      <c r="I257" s="24">
        <v>32.270000000000003</v>
      </c>
      <c r="J257" s="24">
        <f>H257*I257</f>
        <v>37.433199999999999</v>
      </c>
      <c r="K257" s="24">
        <f>J257-L257</f>
        <v>37.433199999999999</v>
      </c>
      <c r="L257" s="24"/>
      <c r="M257" s="24">
        <v>1.43</v>
      </c>
      <c r="N257" s="24">
        <v>33.79</v>
      </c>
      <c r="O257" s="24">
        <f>M257*N257</f>
        <v>48.319699999999997</v>
      </c>
      <c r="P257" s="24">
        <f>O257-Q257</f>
        <v>48.319699999999997</v>
      </c>
      <c r="Q257" s="24"/>
      <c r="R257" s="24">
        <f>H257+M257</f>
        <v>2.59</v>
      </c>
      <c r="S257" s="24">
        <f t="shared" si="973"/>
        <v>85.752899999999997</v>
      </c>
      <c r="T257" s="24">
        <f t="shared" si="973"/>
        <v>85.752899999999997</v>
      </c>
      <c r="U257" s="24">
        <f t="shared" si="973"/>
        <v>0</v>
      </c>
      <c r="V257" s="24">
        <v>1.1599999999999999</v>
      </c>
      <c r="W257" s="24">
        <v>33.79</v>
      </c>
      <c r="X257" s="24">
        <f>V257*W257</f>
        <v>39.196399999999997</v>
      </c>
      <c r="Y257" s="24">
        <f>X257-Z257</f>
        <v>39.196399999999997</v>
      </c>
      <c r="Z257" s="24"/>
      <c r="AA257" s="24">
        <v>1.43</v>
      </c>
      <c r="AB257" s="24">
        <v>35.14</v>
      </c>
      <c r="AC257" s="24">
        <f>AA257*AB257</f>
        <v>50.2502</v>
      </c>
      <c r="AD257" s="24">
        <f>AC257-AE257</f>
        <v>50.2502</v>
      </c>
      <c r="AE257" s="24"/>
      <c r="AF257" s="24">
        <f>V257+AA257</f>
        <v>2.59</v>
      </c>
      <c r="AG257" s="24">
        <f t="shared" si="974"/>
        <v>89.446599999999989</v>
      </c>
      <c r="AH257" s="24">
        <f t="shared" si="974"/>
        <v>89.446599999999989</v>
      </c>
      <c r="AI257" s="24">
        <f t="shared" si="974"/>
        <v>0</v>
      </c>
    </row>
    <row r="258" spans="1:35" ht="31.5" hidden="1" x14ac:dyDescent="0.25">
      <c r="A258" s="18"/>
      <c r="B258" s="3" t="s">
        <v>164</v>
      </c>
      <c r="C258" s="17">
        <v>2.59</v>
      </c>
      <c r="D258" s="24">
        <v>32.270000000000003</v>
      </c>
      <c r="E258" s="24">
        <f>C258*D258*0.5</f>
        <v>41.789650000000002</v>
      </c>
      <c r="F258" s="24">
        <f>E258</f>
        <v>41.789650000000002</v>
      </c>
      <c r="G258" s="24"/>
      <c r="H258" s="24">
        <v>1.1599999999999999</v>
      </c>
      <c r="I258" s="24">
        <v>32.270000000000003</v>
      </c>
      <c r="J258" s="24">
        <f>H258*I258*0.5</f>
        <v>18.7166</v>
      </c>
      <c r="K258" s="24">
        <f>J258</f>
        <v>18.7166</v>
      </c>
      <c r="L258" s="24"/>
      <c r="M258" s="24">
        <v>1.43</v>
      </c>
      <c r="N258" s="24">
        <v>33.79</v>
      </c>
      <c r="O258" s="24">
        <f>M258*N258*0.5</f>
        <v>24.159849999999999</v>
      </c>
      <c r="P258" s="24">
        <f>O258</f>
        <v>24.159849999999999</v>
      </c>
      <c r="Q258" s="24"/>
      <c r="R258" s="24">
        <f>H258+M258</f>
        <v>2.59</v>
      </c>
      <c r="S258" s="24">
        <f>J258+O258</f>
        <v>42.876449999999998</v>
      </c>
      <c r="T258" s="24">
        <f>S258</f>
        <v>42.876449999999998</v>
      </c>
      <c r="U258" s="24">
        <v>0</v>
      </c>
      <c r="V258" s="24">
        <v>1.1599999999999999</v>
      </c>
      <c r="W258" s="24">
        <v>33.79</v>
      </c>
      <c r="X258" s="24">
        <f>V258*W258*0.5</f>
        <v>19.598199999999999</v>
      </c>
      <c r="Y258" s="24">
        <f>X258</f>
        <v>19.598199999999999</v>
      </c>
      <c r="Z258" s="24"/>
      <c r="AA258" s="24">
        <v>1.43</v>
      </c>
      <c r="AB258" s="24">
        <v>35.14</v>
      </c>
      <c r="AC258" s="24">
        <f>AA258*AB258*0.5</f>
        <v>25.1251</v>
      </c>
      <c r="AD258" s="24">
        <f>AC258</f>
        <v>25.1251</v>
      </c>
      <c r="AE258" s="24"/>
      <c r="AF258" s="24">
        <f>V258+AA258</f>
        <v>2.59</v>
      </c>
      <c r="AG258" s="24">
        <f>X258+AC258</f>
        <v>44.723299999999995</v>
      </c>
      <c r="AH258" s="24">
        <f>AG258</f>
        <v>44.723299999999995</v>
      </c>
      <c r="AI258" s="24">
        <v>0</v>
      </c>
    </row>
    <row r="259" spans="1:35" ht="47.25" hidden="1" x14ac:dyDescent="0.25">
      <c r="A259" s="18"/>
      <c r="B259" s="3" t="s">
        <v>169</v>
      </c>
      <c r="C259" s="17">
        <v>2.59</v>
      </c>
      <c r="D259" s="24">
        <v>32.270000000000003</v>
      </c>
      <c r="E259" s="24">
        <f>C259*D259*2</f>
        <v>167.15860000000001</v>
      </c>
      <c r="F259" s="24">
        <f>E259-G259</f>
        <v>167.15860000000001</v>
      </c>
      <c r="G259" s="24"/>
      <c r="H259" s="24">
        <v>1.1599999999999999</v>
      </c>
      <c r="I259" s="24">
        <v>32.270000000000003</v>
      </c>
      <c r="J259" s="24">
        <f>H259*I259*2</f>
        <v>74.866399999999999</v>
      </c>
      <c r="K259" s="24">
        <f>J259-L259</f>
        <v>74.866399999999999</v>
      </c>
      <c r="L259" s="24"/>
      <c r="M259" s="24">
        <v>1.43</v>
      </c>
      <c r="N259" s="24">
        <v>33.79</v>
      </c>
      <c r="O259" s="24">
        <f>M259*N259*2</f>
        <v>96.639399999999995</v>
      </c>
      <c r="P259" s="24">
        <f>O259-Q259</f>
        <v>96.639399999999995</v>
      </c>
      <c r="Q259" s="24"/>
      <c r="R259" s="24">
        <f>H259+M259</f>
        <v>2.59</v>
      </c>
      <c r="S259" s="24">
        <f t="shared" ref="S259" si="975">J259+O259</f>
        <v>171.50579999999999</v>
      </c>
      <c r="T259" s="24">
        <f t="shared" ref="T259" si="976">K259+P259</f>
        <v>171.50579999999999</v>
      </c>
      <c r="U259" s="24">
        <f t="shared" ref="U259" si="977">L259+Q259</f>
        <v>0</v>
      </c>
      <c r="V259" s="24">
        <v>1.1599999999999999</v>
      </c>
      <c r="W259" s="24">
        <v>33.79</v>
      </c>
      <c r="X259" s="24">
        <f>V259*W259*2</f>
        <v>78.392799999999994</v>
      </c>
      <c r="Y259" s="24">
        <f>X259-Z259</f>
        <v>78.392799999999994</v>
      </c>
      <c r="Z259" s="24"/>
      <c r="AA259" s="24">
        <v>1.43</v>
      </c>
      <c r="AB259" s="24">
        <v>35.14</v>
      </c>
      <c r="AC259" s="24">
        <f>AA259*AB259*2</f>
        <v>100.5004</v>
      </c>
      <c r="AD259" s="24">
        <f>AC259-AE259</f>
        <v>100.5004</v>
      </c>
      <c r="AE259" s="24"/>
      <c r="AF259" s="24">
        <f>V259+AA259</f>
        <v>2.59</v>
      </c>
      <c r="AG259" s="24">
        <f t="shared" ref="AG259" si="978">X259+AC259</f>
        <v>178.89319999999998</v>
      </c>
      <c r="AH259" s="24">
        <f t="shared" ref="AH259" si="979">Y259+AD259</f>
        <v>178.89319999999998</v>
      </c>
      <c r="AI259" s="24">
        <f t="shared" ref="AI259" si="980">Z259+AE259</f>
        <v>0</v>
      </c>
    </row>
    <row r="260" spans="1:35" s="16" customFormat="1" ht="31.5" hidden="1" x14ac:dyDescent="0.25">
      <c r="A260" s="22" t="s">
        <v>118</v>
      </c>
      <c r="B260" s="29" t="s">
        <v>158</v>
      </c>
      <c r="C260" s="15"/>
      <c r="D260" s="8"/>
      <c r="E260" s="8">
        <f>E261+E262+E263+E264</f>
        <v>432.31899999999996</v>
      </c>
      <c r="F260" s="8">
        <f t="shared" ref="F260:G260" si="981">F261+F262+F263+F264</f>
        <v>432.31899999999996</v>
      </c>
      <c r="G260" s="8">
        <f t="shared" si="981"/>
        <v>0</v>
      </c>
      <c r="H260" s="8"/>
      <c r="I260" s="8"/>
      <c r="J260" s="8">
        <f t="shared" ref="J260" si="982">J261+J262+J263+J264</f>
        <v>267.91600000000005</v>
      </c>
      <c r="K260" s="8">
        <f t="shared" ref="K260" si="983">K261+K262+K263+K264</f>
        <v>267.91600000000005</v>
      </c>
      <c r="L260" s="8">
        <f t="shared" ref="L260" si="984">L261+L262+L263+L264</f>
        <v>0</v>
      </c>
      <c r="M260" s="8"/>
      <c r="N260" s="8"/>
      <c r="O260" s="8">
        <f t="shared" ref="O260" si="985">O261+O262+O263+O264</f>
        <v>172.14660000000001</v>
      </c>
      <c r="P260" s="8">
        <f t="shared" ref="P260" si="986">P261+P262+P263+P264</f>
        <v>172.14660000000001</v>
      </c>
      <c r="Q260" s="8">
        <f t="shared" ref="Q260" si="987">Q261+Q262+Q263+Q264</f>
        <v>0</v>
      </c>
      <c r="R260" s="8"/>
      <c r="S260" s="8">
        <f t="shared" ref="S260" si="988">S261+S262+S263+S264</f>
        <v>440.06260000000009</v>
      </c>
      <c r="T260" s="8">
        <f t="shared" ref="T260" si="989">T261+T262+T263+T264</f>
        <v>440.06260000000009</v>
      </c>
      <c r="U260" s="8">
        <f t="shared" ref="U260" si="990">U261+U262+U263+U264</f>
        <v>0</v>
      </c>
      <c r="V260" s="8"/>
      <c r="W260" s="8"/>
      <c r="X260" s="8">
        <f t="shared" ref="X260" si="991">X261+X262+X263+X264</f>
        <v>280.53519999999997</v>
      </c>
      <c r="Y260" s="8">
        <f t="shared" ref="Y260" si="992">Y261+Y262+Y263+Y264</f>
        <v>280.53519999999997</v>
      </c>
      <c r="Z260" s="8">
        <f t="shared" ref="Z260" si="993">Z261+Z262+Z263+Z264</f>
        <v>0</v>
      </c>
      <c r="AA260" s="8"/>
      <c r="AB260" s="8"/>
      <c r="AC260" s="8">
        <f t="shared" ref="AC260" si="994">AC261+AC262+AC263+AC264</f>
        <v>179.02080000000001</v>
      </c>
      <c r="AD260" s="8">
        <f t="shared" ref="AD260" si="995">AD261+AD262+AD263+AD264</f>
        <v>179.02080000000001</v>
      </c>
      <c r="AE260" s="8">
        <f t="shared" ref="AE260" si="996">AE261+AE262+AE263+AE264</f>
        <v>0</v>
      </c>
      <c r="AF260" s="8"/>
      <c r="AG260" s="8">
        <f t="shared" ref="AG260" si="997">AG261+AG262+AG263+AG264</f>
        <v>459.55600000000004</v>
      </c>
      <c r="AH260" s="8">
        <f t="shared" ref="AH260" si="998">AH261+AH262+AH263+AH264</f>
        <v>459.55600000000004</v>
      </c>
      <c r="AI260" s="8">
        <f t="shared" ref="AI260" si="999">AI261+AI262+AI263+AI264</f>
        <v>0</v>
      </c>
    </row>
    <row r="261" spans="1:35" hidden="1" x14ac:dyDescent="0.25">
      <c r="A261" s="18"/>
      <c r="B261" s="3" t="s">
        <v>25</v>
      </c>
      <c r="C261" s="17">
        <v>2.84</v>
      </c>
      <c r="D261" s="24">
        <v>39.28</v>
      </c>
      <c r="E261" s="24">
        <f>C261*D261</f>
        <v>111.5552</v>
      </c>
      <c r="F261" s="24">
        <f>E261-G261</f>
        <v>111.5552</v>
      </c>
      <c r="G261" s="24"/>
      <c r="H261" s="24">
        <v>1.76</v>
      </c>
      <c r="I261" s="24">
        <v>39.28</v>
      </c>
      <c r="J261" s="24">
        <f>H261*I261</f>
        <v>69.132800000000003</v>
      </c>
      <c r="K261" s="24">
        <f>J261-L261</f>
        <v>69.132800000000003</v>
      </c>
      <c r="L261" s="24"/>
      <c r="M261" s="24">
        <v>1.08</v>
      </c>
      <c r="N261" s="24">
        <v>41.13</v>
      </c>
      <c r="O261" s="24">
        <f>M261*N261</f>
        <v>44.420400000000008</v>
      </c>
      <c r="P261" s="24">
        <f>O261-Q261</f>
        <v>44.420400000000008</v>
      </c>
      <c r="Q261" s="24"/>
      <c r="R261" s="24">
        <f>H261+M261</f>
        <v>2.84</v>
      </c>
      <c r="S261" s="24">
        <f t="shared" ref="S261:U262" si="1000">J261+O261</f>
        <v>113.5532</v>
      </c>
      <c r="T261" s="24">
        <f t="shared" si="1000"/>
        <v>113.5532</v>
      </c>
      <c r="U261" s="24">
        <f t="shared" si="1000"/>
        <v>0</v>
      </c>
      <c r="V261" s="24">
        <v>1.76</v>
      </c>
      <c r="W261" s="24">
        <v>41.13</v>
      </c>
      <c r="X261" s="24">
        <f>V261*W261</f>
        <v>72.388800000000003</v>
      </c>
      <c r="Y261" s="24">
        <f>X261-Z261</f>
        <v>72.388800000000003</v>
      </c>
      <c r="Z261" s="24"/>
      <c r="AA261" s="24">
        <v>1.08</v>
      </c>
      <c r="AB261" s="24">
        <v>42.77</v>
      </c>
      <c r="AC261" s="24">
        <f>AA261*AB261</f>
        <v>46.191600000000008</v>
      </c>
      <c r="AD261" s="24">
        <f>AC261-AE261</f>
        <v>46.191600000000008</v>
      </c>
      <c r="AE261" s="24"/>
      <c r="AF261" s="24">
        <f>V261+AA261</f>
        <v>2.84</v>
      </c>
      <c r="AG261" s="24">
        <f t="shared" ref="AG261:AI262" si="1001">X261+AC261</f>
        <v>118.58040000000001</v>
      </c>
      <c r="AH261" s="24">
        <f t="shared" si="1001"/>
        <v>118.58040000000001</v>
      </c>
      <c r="AI261" s="24">
        <f t="shared" si="1001"/>
        <v>0</v>
      </c>
    </row>
    <row r="262" spans="1:35" hidden="1" x14ac:dyDescent="0.25">
      <c r="A262" s="18"/>
      <c r="B262" s="3" t="s">
        <v>27</v>
      </c>
      <c r="C262" s="17">
        <v>2.84</v>
      </c>
      <c r="D262" s="24">
        <v>32.270000000000003</v>
      </c>
      <c r="E262" s="24">
        <f>C262*D262</f>
        <v>91.646799999999999</v>
      </c>
      <c r="F262" s="24">
        <f>E262-G262</f>
        <v>91.646799999999999</v>
      </c>
      <c r="G262" s="24"/>
      <c r="H262" s="24">
        <v>1.76</v>
      </c>
      <c r="I262" s="24">
        <v>32.270000000000003</v>
      </c>
      <c r="J262" s="24">
        <f>H262*I262</f>
        <v>56.795200000000008</v>
      </c>
      <c r="K262" s="24">
        <f>J262-L262</f>
        <v>56.795200000000008</v>
      </c>
      <c r="L262" s="24"/>
      <c r="M262" s="24">
        <v>1.08</v>
      </c>
      <c r="N262" s="24">
        <v>33.79</v>
      </c>
      <c r="O262" s="24">
        <f>M262*N262</f>
        <v>36.493200000000002</v>
      </c>
      <c r="P262" s="24">
        <f>O262-Q262</f>
        <v>36.493200000000002</v>
      </c>
      <c r="Q262" s="24"/>
      <c r="R262" s="24">
        <f>H262+M262</f>
        <v>2.84</v>
      </c>
      <c r="S262" s="24">
        <f t="shared" si="1000"/>
        <v>93.28840000000001</v>
      </c>
      <c r="T262" s="24">
        <f t="shared" si="1000"/>
        <v>93.28840000000001</v>
      </c>
      <c r="U262" s="24">
        <f t="shared" si="1000"/>
        <v>0</v>
      </c>
      <c r="V262" s="24">
        <v>1.76</v>
      </c>
      <c r="W262" s="24">
        <v>33.79</v>
      </c>
      <c r="X262" s="24">
        <f>V262*W262</f>
        <v>59.470399999999998</v>
      </c>
      <c r="Y262" s="24">
        <f>X262-Z262</f>
        <v>59.470399999999998</v>
      </c>
      <c r="Z262" s="24"/>
      <c r="AA262" s="24">
        <v>1.08</v>
      </c>
      <c r="AB262" s="24">
        <v>35.14</v>
      </c>
      <c r="AC262" s="24">
        <f>AA262*AB262</f>
        <v>37.9512</v>
      </c>
      <c r="AD262" s="24">
        <f>AC262-AE262</f>
        <v>37.9512</v>
      </c>
      <c r="AE262" s="24"/>
      <c r="AF262" s="24">
        <f>V262+AA262</f>
        <v>2.84</v>
      </c>
      <c r="AG262" s="24">
        <f t="shared" si="1001"/>
        <v>97.421599999999998</v>
      </c>
      <c r="AH262" s="24">
        <f t="shared" si="1001"/>
        <v>97.421599999999998</v>
      </c>
      <c r="AI262" s="24">
        <f t="shared" si="1001"/>
        <v>0</v>
      </c>
    </row>
    <row r="263" spans="1:35" ht="31.5" hidden="1" x14ac:dyDescent="0.25">
      <c r="A263" s="18"/>
      <c r="B263" s="3" t="s">
        <v>164</v>
      </c>
      <c r="C263" s="17">
        <v>2.84</v>
      </c>
      <c r="D263" s="24">
        <v>32.270000000000003</v>
      </c>
      <c r="E263" s="24">
        <f>C263*D263*0.5</f>
        <v>45.823399999999999</v>
      </c>
      <c r="F263" s="24">
        <f>E263</f>
        <v>45.823399999999999</v>
      </c>
      <c r="G263" s="24"/>
      <c r="H263" s="24">
        <v>1.76</v>
      </c>
      <c r="I263" s="24">
        <v>32.270000000000003</v>
      </c>
      <c r="J263" s="24">
        <f>H263*I263*0.5</f>
        <v>28.397600000000004</v>
      </c>
      <c r="K263" s="24">
        <f>J263</f>
        <v>28.397600000000004</v>
      </c>
      <c r="L263" s="24"/>
      <c r="M263" s="24">
        <v>1.08</v>
      </c>
      <c r="N263" s="24">
        <v>33.79</v>
      </c>
      <c r="O263" s="24">
        <f>M263*N263*0.5</f>
        <v>18.246600000000001</v>
      </c>
      <c r="P263" s="24">
        <f>O263</f>
        <v>18.246600000000001</v>
      </c>
      <c r="Q263" s="24"/>
      <c r="R263" s="24">
        <f>H263+M263</f>
        <v>2.84</v>
      </c>
      <c r="S263" s="24">
        <f>J263+O263</f>
        <v>46.644200000000005</v>
      </c>
      <c r="T263" s="24">
        <f>S263</f>
        <v>46.644200000000005</v>
      </c>
      <c r="U263" s="24">
        <v>0</v>
      </c>
      <c r="V263" s="24">
        <v>1.76</v>
      </c>
      <c r="W263" s="24">
        <v>33.79</v>
      </c>
      <c r="X263" s="24">
        <f>V263*W263*0.5</f>
        <v>29.735199999999999</v>
      </c>
      <c r="Y263" s="24">
        <f>X263</f>
        <v>29.735199999999999</v>
      </c>
      <c r="Z263" s="24"/>
      <c r="AA263" s="24">
        <v>1.08</v>
      </c>
      <c r="AB263" s="24">
        <v>35.14</v>
      </c>
      <c r="AC263" s="24">
        <f>AA263*AB263*0.5</f>
        <v>18.9756</v>
      </c>
      <c r="AD263" s="24">
        <f>AC263</f>
        <v>18.9756</v>
      </c>
      <c r="AE263" s="24"/>
      <c r="AF263" s="24">
        <f>V263+AA263</f>
        <v>2.84</v>
      </c>
      <c r="AG263" s="24">
        <f>X263+AC263</f>
        <v>48.710799999999999</v>
      </c>
      <c r="AH263" s="24">
        <f>AG263</f>
        <v>48.710799999999999</v>
      </c>
      <c r="AI263" s="24">
        <v>0</v>
      </c>
    </row>
    <row r="264" spans="1:35" ht="47.25" hidden="1" x14ac:dyDescent="0.25">
      <c r="A264" s="18"/>
      <c r="B264" s="3" t="s">
        <v>169</v>
      </c>
      <c r="C264" s="17">
        <v>2.84</v>
      </c>
      <c r="D264" s="24">
        <v>32.270000000000003</v>
      </c>
      <c r="E264" s="24">
        <f>C264*D264*2</f>
        <v>183.2936</v>
      </c>
      <c r="F264" s="24">
        <f>E264-G264</f>
        <v>183.2936</v>
      </c>
      <c r="G264" s="24"/>
      <c r="H264" s="24">
        <v>1.76</v>
      </c>
      <c r="I264" s="24">
        <v>32.270000000000003</v>
      </c>
      <c r="J264" s="24">
        <f>H264*I264*2</f>
        <v>113.59040000000002</v>
      </c>
      <c r="K264" s="24">
        <f>J264-L264</f>
        <v>113.59040000000002</v>
      </c>
      <c r="L264" s="24"/>
      <c r="M264" s="24">
        <v>1.08</v>
      </c>
      <c r="N264" s="24">
        <v>33.79</v>
      </c>
      <c r="O264" s="24">
        <f>M264*N264*2</f>
        <v>72.986400000000003</v>
      </c>
      <c r="P264" s="24">
        <f>O264-Q264</f>
        <v>72.986400000000003</v>
      </c>
      <c r="Q264" s="24"/>
      <c r="R264" s="24">
        <f>H264+M264</f>
        <v>2.84</v>
      </c>
      <c r="S264" s="24">
        <f t="shared" ref="S264" si="1002">J264+O264</f>
        <v>186.57680000000002</v>
      </c>
      <c r="T264" s="24">
        <f t="shared" ref="T264" si="1003">K264+P264</f>
        <v>186.57680000000002</v>
      </c>
      <c r="U264" s="24">
        <f t="shared" ref="U264" si="1004">L264+Q264</f>
        <v>0</v>
      </c>
      <c r="V264" s="24">
        <v>1.76</v>
      </c>
      <c r="W264" s="24">
        <v>33.79</v>
      </c>
      <c r="X264" s="24">
        <f>V264*W264*2</f>
        <v>118.9408</v>
      </c>
      <c r="Y264" s="24">
        <f>X264-Z264</f>
        <v>118.9408</v>
      </c>
      <c r="Z264" s="24"/>
      <c r="AA264" s="24">
        <v>1.08</v>
      </c>
      <c r="AB264" s="24">
        <v>35.14</v>
      </c>
      <c r="AC264" s="24">
        <f>AA264*AB264*2</f>
        <v>75.9024</v>
      </c>
      <c r="AD264" s="24">
        <f>AC264-AE264</f>
        <v>75.9024</v>
      </c>
      <c r="AE264" s="24"/>
      <c r="AF264" s="24">
        <f>V264+AA264</f>
        <v>2.84</v>
      </c>
      <c r="AG264" s="24">
        <f t="shared" ref="AG264" si="1005">X264+AC264</f>
        <v>194.8432</v>
      </c>
      <c r="AH264" s="24">
        <f t="shared" ref="AH264" si="1006">Y264+AD264</f>
        <v>194.8432</v>
      </c>
      <c r="AI264" s="24">
        <f t="shared" ref="AI264" si="1007">Z264+AE264</f>
        <v>0</v>
      </c>
    </row>
    <row r="265" spans="1:35" s="16" customFormat="1" ht="63" hidden="1" x14ac:dyDescent="0.25">
      <c r="A265" s="22" t="s">
        <v>119</v>
      </c>
      <c r="B265" s="29" t="s">
        <v>179</v>
      </c>
      <c r="C265" s="15"/>
      <c r="D265" s="8"/>
      <c r="E265" s="8">
        <f>E266+E267+E268+E269</f>
        <v>447.54150000000004</v>
      </c>
      <c r="F265" s="8">
        <f t="shared" ref="F265:G265" si="1008">F266+F267+F268+F269</f>
        <v>447.54150000000004</v>
      </c>
      <c r="G265" s="8">
        <f t="shared" si="1008"/>
        <v>0</v>
      </c>
      <c r="H265" s="8"/>
      <c r="I265" s="8"/>
      <c r="J265" s="8">
        <f t="shared" ref="J265" si="1009">J266+J267+J268+J269</f>
        <v>261.827</v>
      </c>
      <c r="K265" s="8">
        <f t="shared" ref="K265" si="1010">K266+K267+K268+K269</f>
        <v>261.827</v>
      </c>
      <c r="L265" s="8">
        <f t="shared" ref="L265" si="1011">L266+L267+L268+L269</f>
        <v>0</v>
      </c>
      <c r="M265" s="8"/>
      <c r="N265" s="8"/>
      <c r="O265" s="8">
        <f t="shared" ref="O265" si="1012">O266+O267+O268+O269</f>
        <v>194.46190000000001</v>
      </c>
      <c r="P265" s="8">
        <f t="shared" ref="P265" si="1013">P266+P267+P268+P269</f>
        <v>194.46190000000001</v>
      </c>
      <c r="Q265" s="8">
        <f t="shared" ref="Q265" si="1014">Q266+Q267+Q268+Q269</f>
        <v>0</v>
      </c>
      <c r="R265" s="8"/>
      <c r="S265" s="8">
        <f t="shared" ref="S265" si="1015">S266+S267+S268+S269</f>
        <v>456.28890000000001</v>
      </c>
      <c r="T265" s="8">
        <f t="shared" ref="T265" si="1016">T266+T267+T268+T269</f>
        <v>456.28890000000001</v>
      </c>
      <c r="U265" s="8">
        <f t="shared" ref="U265" si="1017">U266+U267+U268+U269</f>
        <v>0</v>
      </c>
      <c r="V265" s="8"/>
      <c r="W265" s="8"/>
      <c r="X265" s="8">
        <f t="shared" ref="X265" si="1018">X266+X267+X268+X269</f>
        <v>274.15940000000001</v>
      </c>
      <c r="Y265" s="8">
        <f t="shared" ref="Y265" si="1019">Y266+Y267+Y268+Y269</f>
        <v>274.15940000000001</v>
      </c>
      <c r="Z265" s="8">
        <f t="shared" ref="Z265" si="1020">Z266+Z267+Z268+Z269</f>
        <v>0</v>
      </c>
      <c r="AA265" s="8"/>
      <c r="AB265" s="8"/>
      <c r="AC265" s="8">
        <f t="shared" ref="AC265" si="1021">AC266+AC267+AC268+AC269</f>
        <v>202.22720000000004</v>
      </c>
      <c r="AD265" s="8">
        <f t="shared" ref="AD265" si="1022">AD266+AD267+AD268+AD269</f>
        <v>202.22720000000004</v>
      </c>
      <c r="AE265" s="8">
        <f t="shared" ref="AE265" si="1023">AE266+AE267+AE268+AE269</f>
        <v>0</v>
      </c>
      <c r="AF265" s="8"/>
      <c r="AG265" s="8">
        <f t="shared" ref="AG265" si="1024">AG266+AG267+AG268+AG269</f>
        <v>476.38660000000004</v>
      </c>
      <c r="AH265" s="8">
        <f t="shared" ref="AH265" si="1025">AH266+AH267+AH268+AH269</f>
        <v>476.38660000000004</v>
      </c>
      <c r="AI265" s="8">
        <f t="shared" ref="AI265" si="1026">AI266+AI267+AI268+AI269</f>
        <v>0</v>
      </c>
    </row>
    <row r="266" spans="1:35" hidden="1" x14ac:dyDescent="0.25">
      <c r="A266" s="18"/>
      <c r="B266" s="3" t="s">
        <v>25</v>
      </c>
      <c r="C266" s="17">
        <v>2.9400000000000004</v>
      </c>
      <c r="D266" s="24">
        <v>39.28</v>
      </c>
      <c r="E266" s="24">
        <f>C266*D266</f>
        <v>115.48320000000002</v>
      </c>
      <c r="F266" s="24">
        <f>E266-G266</f>
        <v>115.48320000000002</v>
      </c>
      <c r="G266" s="24"/>
      <c r="H266" s="24">
        <v>1.72</v>
      </c>
      <c r="I266" s="24">
        <v>39.28</v>
      </c>
      <c r="J266" s="24">
        <f>H266*I266</f>
        <v>67.561599999999999</v>
      </c>
      <c r="K266" s="24">
        <f>J266-L266</f>
        <v>67.561599999999999</v>
      </c>
      <c r="L266" s="24"/>
      <c r="M266" s="24">
        <v>1.2200000000000002</v>
      </c>
      <c r="N266" s="24">
        <v>41.13</v>
      </c>
      <c r="O266" s="24">
        <f>M266*N266</f>
        <v>50.17860000000001</v>
      </c>
      <c r="P266" s="24">
        <f>O266-Q266</f>
        <v>50.17860000000001</v>
      </c>
      <c r="Q266" s="24"/>
      <c r="R266" s="24">
        <f>H266+M266</f>
        <v>2.9400000000000004</v>
      </c>
      <c r="S266" s="24">
        <f t="shared" ref="S266:U267" si="1027">J266+O266</f>
        <v>117.74020000000002</v>
      </c>
      <c r="T266" s="24">
        <f t="shared" si="1027"/>
        <v>117.74020000000002</v>
      </c>
      <c r="U266" s="24">
        <f t="shared" si="1027"/>
        <v>0</v>
      </c>
      <c r="V266" s="24">
        <v>1.72</v>
      </c>
      <c r="W266" s="24">
        <v>41.13</v>
      </c>
      <c r="X266" s="24">
        <f>V266*W266</f>
        <v>70.743600000000001</v>
      </c>
      <c r="Y266" s="24">
        <f>X266-Z266</f>
        <v>70.743600000000001</v>
      </c>
      <c r="Z266" s="24"/>
      <c r="AA266" s="24">
        <v>1.2200000000000002</v>
      </c>
      <c r="AB266" s="24">
        <v>42.77</v>
      </c>
      <c r="AC266" s="24">
        <f>AA266*AB266</f>
        <v>52.179400000000015</v>
      </c>
      <c r="AD266" s="24">
        <f>AC266-AE266</f>
        <v>52.179400000000015</v>
      </c>
      <c r="AE266" s="24"/>
      <c r="AF266" s="24">
        <f>V266+AA266</f>
        <v>2.9400000000000004</v>
      </c>
      <c r="AG266" s="24">
        <f t="shared" ref="AG266:AI267" si="1028">X266+AC266</f>
        <v>122.92300000000002</v>
      </c>
      <c r="AH266" s="24">
        <f t="shared" si="1028"/>
        <v>122.92300000000002</v>
      </c>
      <c r="AI266" s="24">
        <f t="shared" si="1028"/>
        <v>0</v>
      </c>
    </row>
    <row r="267" spans="1:35" hidden="1" x14ac:dyDescent="0.25">
      <c r="A267" s="18"/>
      <c r="B267" s="3" t="s">
        <v>27</v>
      </c>
      <c r="C267" s="17">
        <v>2.9400000000000004</v>
      </c>
      <c r="D267" s="24">
        <v>32.270000000000003</v>
      </c>
      <c r="E267" s="24">
        <f>C267*D267</f>
        <v>94.873800000000017</v>
      </c>
      <c r="F267" s="24">
        <f>E267-G267</f>
        <v>94.873800000000017</v>
      </c>
      <c r="G267" s="24"/>
      <c r="H267" s="24">
        <v>1.72</v>
      </c>
      <c r="I267" s="24">
        <v>32.270000000000003</v>
      </c>
      <c r="J267" s="24">
        <f>H267*I267</f>
        <v>55.504400000000004</v>
      </c>
      <c r="K267" s="24">
        <f>J267-L267</f>
        <v>55.504400000000004</v>
      </c>
      <c r="L267" s="24"/>
      <c r="M267" s="24">
        <v>1.2200000000000002</v>
      </c>
      <c r="N267" s="24">
        <v>33.79</v>
      </c>
      <c r="O267" s="24">
        <f>M267*N267</f>
        <v>41.223800000000004</v>
      </c>
      <c r="P267" s="24">
        <f>O267-Q267</f>
        <v>41.223800000000004</v>
      </c>
      <c r="Q267" s="24"/>
      <c r="R267" s="24">
        <f>H267+M267</f>
        <v>2.9400000000000004</v>
      </c>
      <c r="S267" s="24">
        <f t="shared" si="1027"/>
        <v>96.728200000000015</v>
      </c>
      <c r="T267" s="24">
        <f t="shared" si="1027"/>
        <v>96.728200000000015</v>
      </c>
      <c r="U267" s="24">
        <f t="shared" si="1027"/>
        <v>0</v>
      </c>
      <c r="V267" s="24">
        <v>1.72</v>
      </c>
      <c r="W267" s="24">
        <v>33.79</v>
      </c>
      <c r="X267" s="24">
        <f>V267*W267</f>
        <v>58.1188</v>
      </c>
      <c r="Y267" s="24">
        <f>X267-Z267</f>
        <v>58.1188</v>
      </c>
      <c r="Z267" s="24"/>
      <c r="AA267" s="24">
        <v>1.2200000000000002</v>
      </c>
      <c r="AB267" s="24">
        <v>35.14</v>
      </c>
      <c r="AC267" s="24">
        <f>AA267*AB267</f>
        <v>42.87080000000001</v>
      </c>
      <c r="AD267" s="24">
        <f>AC267-AE267</f>
        <v>42.87080000000001</v>
      </c>
      <c r="AE267" s="24"/>
      <c r="AF267" s="24">
        <f>V267+AA267</f>
        <v>2.9400000000000004</v>
      </c>
      <c r="AG267" s="24">
        <f t="shared" si="1028"/>
        <v>100.98960000000001</v>
      </c>
      <c r="AH267" s="24">
        <f t="shared" si="1028"/>
        <v>100.98960000000001</v>
      </c>
      <c r="AI267" s="24">
        <f t="shared" si="1028"/>
        <v>0</v>
      </c>
    </row>
    <row r="268" spans="1:35" ht="31.5" hidden="1" x14ac:dyDescent="0.25">
      <c r="A268" s="18"/>
      <c r="B268" s="3" t="s">
        <v>164</v>
      </c>
      <c r="C268" s="17">
        <v>2.94</v>
      </c>
      <c r="D268" s="24">
        <v>32.270000000000003</v>
      </c>
      <c r="E268" s="24">
        <f>C268*D268*0.5</f>
        <v>47.436900000000001</v>
      </c>
      <c r="F268" s="24">
        <f>E268</f>
        <v>47.436900000000001</v>
      </c>
      <c r="G268" s="24"/>
      <c r="H268" s="24">
        <v>1.72</v>
      </c>
      <c r="I268" s="24">
        <v>32.270000000000003</v>
      </c>
      <c r="J268" s="24">
        <f>H268*I268*0.5</f>
        <v>27.752200000000002</v>
      </c>
      <c r="K268" s="24">
        <f>J268</f>
        <v>27.752200000000002</v>
      </c>
      <c r="L268" s="24"/>
      <c r="M268" s="24">
        <v>1.22</v>
      </c>
      <c r="N268" s="24">
        <v>33.79</v>
      </c>
      <c r="O268" s="24">
        <f>M268*N268*0.5</f>
        <v>20.611899999999999</v>
      </c>
      <c r="P268" s="24">
        <f>O268</f>
        <v>20.611899999999999</v>
      </c>
      <c r="Q268" s="24"/>
      <c r="R268" s="24">
        <f>H268+M268</f>
        <v>2.94</v>
      </c>
      <c r="S268" s="24">
        <f>J268+O268</f>
        <v>48.364100000000001</v>
      </c>
      <c r="T268" s="24">
        <f>S268</f>
        <v>48.364100000000001</v>
      </c>
      <c r="U268" s="24">
        <v>0</v>
      </c>
      <c r="V268" s="24">
        <v>1.72</v>
      </c>
      <c r="W268" s="24">
        <v>33.79</v>
      </c>
      <c r="X268" s="24">
        <f>V268*W268*0.5</f>
        <v>29.0594</v>
      </c>
      <c r="Y268" s="24">
        <f>X268</f>
        <v>29.0594</v>
      </c>
      <c r="Z268" s="24"/>
      <c r="AA268" s="24">
        <v>1.22</v>
      </c>
      <c r="AB268" s="24">
        <v>35.14</v>
      </c>
      <c r="AC268" s="24">
        <f>AA268*AB268*0.5</f>
        <v>21.435400000000001</v>
      </c>
      <c r="AD268" s="24">
        <f>AC268</f>
        <v>21.435400000000001</v>
      </c>
      <c r="AE268" s="24"/>
      <c r="AF268" s="24">
        <f>V268+AA268</f>
        <v>2.94</v>
      </c>
      <c r="AG268" s="24">
        <f>X268+AC268</f>
        <v>50.494799999999998</v>
      </c>
      <c r="AH268" s="24">
        <f>AG268</f>
        <v>50.494799999999998</v>
      </c>
      <c r="AI268" s="24">
        <v>0</v>
      </c>
    </row>
    <row r="269" spans="1:35" ht="47.25" hidden="1" x14ac:dyDescent="0.25">
      <c r="A269" s="18"/>
      <c r="B269" s="3" t="s">
        <v>169</v>
      </c>
      <c r="C269" s="17">
        <v>2.94</v>
      </c>
      <c r="D269" s="24">
        <v>32.270000000000003</v>
      </c>
      <c r="E269" s="24">
        <f>C269*D269*2</f>
        <v>189.74760000000001</v>
      </c>
      <c r="F269" s="24">
        <f>E269-G269</f>
        <v>189.74760000000001</v>
      </c>
      <c r="G269" s="24"/>
      <c r="H269" s="24">
        <v>1.72</v>
      </c>
      <c r="I269" s="24">
        <v>32.270000000000003</v>
      </c>
      <c r="J269" s="24">
        <f>H269*I269*2</f>
        <v>111.00880000000001</v>
      </c>
      <c r="K269" s="24">
        <f>J269-L269</f>
        <v>111.00880000000001</v>
      </c>
      <c r="L269" s="24"/>
      <c r="M269" s="24">
        <v>1.22</v>
      </c>
      <c r="N269" s="24">
        <v>33.79</v>
      </c>
      <c r="O269" s="24">
        <f>M269*N269*2</f>
        <v>82.447599999999994</v>
      </c>
      <c r="P269" s="24">
        <f>O269-Q269</f>
        <v>82.447599999999994</v>
      </c>
      <c r="Q269" s="24"/>
      <c r="R269" s="24">
        <f>H269+M269</f>
        <v>2.94</v>
      </c>
      <c r="S269" s="24">
        <f t="shared" ref="S269" si="1029">J269+O269</f>
        <v>193.4564</v>
      </c>
      <c r="T269" s="24">
        <f t="shared" ref="T269" si="1030">K269+P269</f>
        <v>193.4564</v>
      </c>
      <c r="U269" s="24">
        <f t="shared" ref="U269" si="1031">L269+Q269</f>
        <v>0</v>
      </c>
      <c r="V269" s="24">
        <v>1.72</v>
      </c>
      <c r="W269" s="24">
        <v>33.79</v>
      </c>
      <c r="X269" s="24">
        <f>V269*W269*2</f>
        <v>116.2376</v>
      </c>
      <c r="Y269" s="24">
        <f>X269-Z269</f>
        <v>116.2376</v>
      </c>
      <c r="Z269" s="24"/>
      <c r="AA269" s="24">
        <v>1.22</v>
      </c>
      <c r="AB269" s="24">
        <v>35.14</v>
      </c>
      <c r="AC269" s="24">
        <f>AA269*AB269*2</f>
        <v>85.741600000000005</v>
      </c>
      <c r="AD269" s="24">
        <f>AC269-AE269</f>
        <v>85.741600000000005</v>
      </c>
      <c r="AE269" s="24"/>
      <c r="AF269" s="24">
        <f>V269+AA269</f>
        <v>2.94</v>
      </c>
      <c r="AG269" s="24">
        <f t="shared" ref="AG269" si="1032">X269+AC269</f>
        <v>201.97919999999999</v>
      </c>
      <c r="AH269" s="24">
        <f t="shared" ref="AH269" si="1033">Y269+AD269</f>
        <v>201.97919999999999</v>
      </c>
      <c r="AI269" s="24">
        <f t="shared" ref="AI269" si="1034">Z269+AE269</f>
        <v>0</v>
      </c>
    </row>
    <row r="270" spans="1:35" s="16" customFormat="1" ht="31.5" hidden="1" x14ac:dyDescent="0.25">
      <c r="A270" s="22" t="s">
        <v>120</v>
      </c>
      <c r="B270" s="29" t="s">
        <v>51</v>
      </c>
      <c r="C270" s="15"/>
      <c r="D270" s="8"/>
      <c r="E270" s="8">
        <f>E271+E272+E273+E274</f>
        <v>543.54115000000002</v>
      </c>
      <c r="F270" s="8">
        <f t="shared" ref="F270:G270" si="1035">F271+F272+F273+F274</f>
        <v>543.54115000000002</v>
      </c>
      <c r="G270" s="8">
        <f t="shared" si="1035"/>
        <v>0</v>
      </c>
      <c r="H270" s="8"/>
      <c r="I270" s="8"/>
      <c r="J270" s="8">
        <f t="shared" ref="J270" si="1036">J271+J272+J273+J274</f>
        <v>322.71699999999998</v>
      </c>
      <c r="K270" s="8">
        <f t="shared" ref="K270" si="1037">K271+K272+K273+K274</f>
        <v>322.71699999999998</v>
      </c>
      <c r="L270" s="8">
        <f t="shared" ref="L270" si="1038">L271+L272+L273+L274</f>
        <v>0</v>
      </c>
      <c r="M270" s="8"/>
      <c r="N270" s="8"/>
      <c r="O270" s="8">
        <f t="shared" ref="O270" si="1039">O271+O272+O273+O274</f>
        <v>231.22524999999999</v>
      </c>
      <c r="P270" s="8">
        <f t="shared" ref="P270" si="1040">P271+P272+P273+P274</f>
        <v>231.22524999999999</v>
      </c>
      <c r="Q270" s="8">
        <f t="shared" ref="Q270" si="1041">Q271+Q272+Q273+Q274</f>
        <v>0</v>
      </c>
      <c r="R270" s="8"/>
      <c r="S270" s="8">
        <f t="shared" ref="S270" si="1042">S271+S272+S273+S274</f>
        <v>553.94224999999994</v>
      </c>
      <c r="T270" s="8">
        <f t="shared" ref="T270" si="1043">T271+T272+T273+T274</f>
        <v>553.94224999999994</v>
      </c>
      <c r="U270" s="8">
        <f t="shared" ref="U270" si="1044">U271+U272+U273+U274</f>
        <v>0</v>
      </c>
      <c r="V270" s="8"/>
      <c r="W270" s="8"/>
      <c r="X270" s="8">
        <f t="shared" ref="X270" si="1045">X271+X272+X273+X274</f>
        <v>337.91739999999993</v>
      </c>
      <c r="Y270" s="8">
        <f t="shared" ref="Y270" si="1046">Y271+Y272+Y273+Y274</f>
        <v>337.91739999999993</v>
      </c>
      <c r="Z270" s="8">
        <f t="shared" ref="Z270" si="1047">Z271+Z272+Z273+Z274</f>
        <v>0</v>
      </c>
      <c r="AA270" s="8"/>
      <c r="AB270" s="8"/>
      <c r="AC270" s="8">
        <f t="shared" ref="AC270" si="1048">AC271+AC272+AC273+AC274</f>
        <v>240.45839999999998</v>
      </c>
      <c r="AD270" s="8">
        <f t="shared" ref="AD270" si="1049">AD271+AD272+AD273+AD274</f>
        <v>240.45839999999998</v>
      </c>
      <c r="AE270" s="8">
        <f t="shared" ref="AE270" si="1050">AE271+AE272+AE273+AE274</f>
        <v>0</v>
      </c>
      <c r="AF270" s="8"/>
      <c r="AG270" s="8">
        <f t="shared" ref="AG270" si="1051">AG271+AG272+AG273+AG274</f>
        <v>578.37580000000003</v>
      </c>
      <c r="AH270" s="8">
        <f t="shared" ref="AH270" si="1052">AH271+AH272+AH273+AH274</f>
        <v>578.37580000000003</v>
      </c>
      <c r="AI270" s="8">
        <f t="shared" ref="AI270" si="1053">AI271+AI272+AI273+AI274</f>
        <v>0</v>
      </c>
    </row>
    <row r="271" spans="1:35" hidden="1" x14ac:dyDescent="0.25">
      <c r="A271" s="18"/>
      <c r="B271" s="3" t="s">
        <v>25</v>
      </c>
      <c r="C271" s="17">
        <v>3.63</v>
      </c>
      <c r="D271" s="24">
        <v>39.28</v>
      </c>
      <c r="E271" s="24">
        <f>C271*D271</f>
        <v>142.5864</v>
      </c>
      <c r="F271" s="24">
        <f>E271-G271</f>
        <v>142.5864</v>
      </c>
      <c r="G271" s="24"/>
      <c r="H271" s="24">
        <v>2.1199999999999997</v>
      </c>
      <c r="I271" s="24">
        <v>39.28</v>
      </c>
      <c r="J271" s="24">
        <f>H271*I271</f>
        <v>83.273599999999988</v>
      </c>
      <c r="K271" s="24">
        <f>J271-L271</f>
        <v>83.273599999999988</v>
      </c>
      <c r="L271" s="24"/>
      <c r="M271" s="24">
        <v>1.51</v>
      </c>
      <c r="N271" s="24">
        <v>41.13</v>
      </c>
      <c r="O271" s="24">
        <f>M271*N271</f>
        <v>62.106300000000005</v>
      </c>
      <c r="P271" s="24">
        <f>O271-Q271</f>
        <v>62.106300000000005</v>
      </c>
      <c r="Q271" s="24"/>
      <c r="R271" s="24">
        <f>H271+M271</f>
        <v>3.63</v>
      </c>
      <c r="S271" s="24">
        <f t="shared" ref="S271:U272" si="1054">J271+O271</f>
        <v>145.37989999999999</v>
      </c>
      <c r="T271" s="24">
        <f t="shared" si="1054"/>
        <v>145.37989999999999</v>
      </c>
      <c r="U271" s="24">
        <f t="shared" si="1054"/>
        <v>0</v>
      </c>
      <c r="V271" s="24">
        <v>2.1199999999999997</v>
      </c>
      <c r="W271" s="24">
        <v>41.13</v>
      </c>
      <c r="X271" s="24">
        <f>V271*W271</f>
        <v>87.195599999999985</v>
      </c>
      <c r="Y271" s="24">
        <f>X271-Z271</f>
        <v>87.195599999999985</v>
      </c>
      <c r="Z271" s="24"/>
      <c r="AA271" s="24">
        <v>1.51</v>
      </c>
      <c r="AB271" s="24">
        <v>42.77</v>
      </c>
      <c r="AC271" s="24">
        <f>AA271*AB271</f>
        <v>64.582700000000003</v>
      </c>
      <c r="AD271" s="24">
        <f>AC271-AE271</f>
        <v>64.582700000000003</v>
      </c>
      <c r="AE271" s="24"/>
      <c r="AF271" s="24">
        <f>V271+AA271</f>
        <v>3.63</v>
      </c>
      <c r="AG271" s="24">
        <f t="shared" ref="AG271:AI272" si="1055">X271+AC271</f>
        <v>151.7783</v>
      </c>
      <c r="AH271" s="24">
        <f t="shared" si="1055"/>
        <v>151.7783</v>
      </c>
      <c r="AI271" s="24">
        <f t="shared" si="1055"/>
        <v>0</v>
      </c>
    </row>
    <row r="272" spans="1:35" hidden="1" x14ac:dyDescent="0.25">
      <c r="A272" s="18"/>
      <c r="B272" s="3" t="s">
        <v>27</v>
      </c>
      <c r="C272" s="17">
        <v>3.55</v>
      </c>
      <c r="D272" s="24">
        <v>32.270000000000003</v>
      </c>
      <c r="E272" s="24">
        <f>C272*D272</f>
        <v>114.55850000000001</v>
      </c>
      <c r="F272" s="24">
        <f>E272-G272</f>
        <v>114.55850000000001</v>
      </c>
      <c r="G272" s="24"/>
      <c r="H272" s="24">
        <v>2.1199999999999997</v>
      </c>
      <c r="I272" s="24">
        <v>32.270000000000003</v>
      </c>
      <c r="J272" s="24">
        <f>H272*I272</f>
        <v>68.412399999999991</v>
      </c>
      <c r="K272" s="24">
        <f>J272-L272</f>
        <v>68.412399999999991</v>
      </c>
      <c r="L272" s="24"/>
      <c r="M272" s="24">
        <v>1.43</v>
      </c>
      <c r="N272" s="24">
        <v>33.79</v>
      </c>
      <c r="O272" s="24">
        <f>M272*N272</f>
        <v>48.319699999999997</v>
      </c>
      <c r="P272" s="24">
        <f>O272-Q272</f>
        <v>48.319699999999997</v>
      </c>
      <c r="Q272" s="24"/>
      <c r="R272" s="24">
        <f>H272+M272</f>
        <v>3.55</v>
      </c>
      <c r="S272" s="24">
        <f t="shared" si="1054"/>
        <v>116.73209999999999</v>
      </c>
      <c r="T272" s="24">
        <f t="shared" si="1054"/>
        <v>116.73209999999999</v>
      </c>
      <c r="U272" s="24">
        <f t="shared" si="1054"/>
        <v>0</v>
      </c>
      <c r="V272" s="24">
        <v>2.1199999999999997</v>
      </c>
      <c r="W272" s="24">
        <v>33.79</v>
      </c>
      <c r="X272" s="24">
        <f>V272*W272</f>
        <v>71.634799999999984</v>
      </c>
      <c r="Y272" s="24">
        <f>X272-Z272</f>
        <v>71.634799999999984</v>
      </c>
      <c r="Z272" s="24"/>
      <c r="AA272" s="24">
        <v>1.43</v>
      </c>
      <c r="AB272" s="24">
        <v>35.14</v>
      </c>
      <c r="AC272" s="24">
        <f>AA272*AB272</f>
        <v>50.2502</v>
      </c>
      <c r="AD272" s="24">
        <f>AC272-AE272</f>
        <v>50.2502</v>
      </c>
      <c r="AE272" s="24"/>
      <c r="AF272" s="24">
        <f>V272+AA272</f>
        <v>3.55</v>
      </c>
      <c r="AG272" s="24">
        <f t="shared" si="1055"/>
        <v>121.88499999999999</v>
      </c>
      <c r="AH272" s="24">
        <f t="shared" si="1055"/>
        <v>121.88499999999999</v>
      </c>
      <c r="AI272" s="24">
        <f t="shared" si="1055"/>
        <v>0</v>
      </c>
    </row>
    <row r="273" spans="1:35" ht="31.5" hidden="1" x14ac:dyDescent="0.25">
      <c r="A273" s="18"/>
      <c r="B273" s="3" t="s">
        <v>164</v>
      </c>
      <c r="C273" s="17">
        <v>3.55</v>
      </c>
      <c r="D273" s="24">
        <v>32.270000000000003</v>
      </c>
      <c r="E273" s="24">
        <f>C273*D273*0.5</f>
        <v>57.279250000000005</v>
      </c>
      <c r="F273" s="24">
        <f>E273</f>
        <v>57.279250000000005</v>
      </c>
      <c r="G273" s="24"/>
      <c r="H273" s="24">
        <v>2.1199999999999997</v>
      </c>
      <c r="I273" s="24">
        <v>32.270000000000003</v>
      </c>
      <c r="J273" s="24">
        <f>H273*I273*0.5</f>
        <v>34.206199999999995</v>
      </c>
      <c r="K273" s="24">
        <f>J273</f>
        <v>34.206199999999995</v>
      </c>
      <c r="L273" s="24"/>
      <c r="M273" s="24">
        <v>1.43</v>
      </c>
      <c r="N273" s="24">
        <v>33.79</v>
      </c>
      <c r="O273" s="24">
        <f>M273*N273*0.5</f>
        <v>24.159849999999999</v>
      </c>
      <c r="P273" s="24">
        <f>O273</f>
        <v>24.159849999999999</v>
      </c>
      <c r="Q273" s="24"/>
      <c r="R273" s="24">
        <f>H273+M273</f>
        <v>3.55</v>
      </c>
      <c r="S273" s="24">
        <f>J273+O273</f>
        <v>58.366049999999994</v>
      </c>
      <c r="T273" s="24">
        <f>S273</f>
        <v>58.366049999999994</v>
      </c>
      <c r="U273" s="24">
        <v>0</v>
      </c>
      <c r="V273" s="24">
        <v>2.1199999999999997</v>
      </c>
      <c r="W273" s="24">
        <v>33.79</v>
      </c>
      <c r="X273" s="24">
        <f>V273*W273*0.5</f>
        <v>35.817399999999992</v>
      </c>
      <c r="Y273" s="24">
        <f>X273</f>
        <v>35.817399999999992</v>
      </c>
      <c r="Z273" s="24"/>
      <c r="AA273" s="24">
        <v>1.43</v>
      </c>
      <c r="AB273" s="24">
        <v>35.14</v>
      </c>
      <c r="AC273" s="24">
        <f>AA273*AB273*0.5</f>
        <v>25.1251</v>
      </c>
      <c r="AD273" s="24">
        <f>AC273</f>
        <v>25.1251</v>
      </c>
      <c r="AE273" s="24"/>
      <c r="AF273" s="24">
        <f>V273+AA273</f>
        <v>3.55</v>
      </c>
      <c r="AG273" s="24">
        <f>X273+AC273</f>
        <v>60.942499999999995</v>
      </c>
      <c r="AH273" s="24">
        <f>AG273</f>
        <v>60.942499999999995</v>
      </c>
      <c r="AI273" s="24">
        <v>0</v>
      </c>
    </row>
    <row r="274" spans="1:35" ht="47.25" hidden="1" x14ac:dyDescent="0.25">
      <c r="A274" s="18"/>
      <c r="B274" s="3" t="s">
        <v>169</v>
      </c>
      <c r="C274" s="17">
        <v>3.55</v>
      </c>
      <c r="D274" s="24">
        <v>32.270000000000003</v>
      </c>
      <c r="E274" s="24">
        <f>C274*D274*2</f>
        <v>229.11700000000002</v>
      </c>
      <c r="F274" s="24">
        <f>E274-G274</f>
        <v>229.11700000000002</v>
      </c>
      <c r="G274" s="24"/>
      <c r="H274" s="24">
        <v>2.1199999999999997</v>
      </c>
      <c r="I274" s="24">
        <v>32.270000000000003</v>
      </c>
      <c r="J274" s="24">
        <f>H274*I274*2</f>
        <v>136.82479999999998</v>
      </c>
      <c r="K274" s="24">
        <f>J274-L274</f>
        <v>136.82479999999998</v>
      </c>
      <c r="L274" s="24"/>
      <c r="M274" s="24">
        <v>1.43</v>
      </c>
      <c r="N274" s="24">
        <v>33.79</v>
      </c>
      <c r="O274" s="24">
        <f>M274*N274*2</f>
        <v>96.639399999999995</v>
      </c>
      <c r="P274" s="24">
        <f>O274-Q274</f>
        <v>96.639399999999995</v>
      </c>
      <c r="Q274" s="24"/>
      <c r="R274" s="24">
        <f>H274+M274</f>
        <v>3.55</v>
      </c>
      <c r="S274" s="24">
        <f t="shared" ref="S274" si="1056">J274+O274</f>
        <v>233.46419999999998</v>
      </c>
      <c r="T274" s="24">
        <f t="shared" ref="T274" si="1057">K274+P274</f>
        <v>233.46419999999998</v>
      </c>
      <c r="U274" s="24">
        <f t="shared" ref="U274" si="1058">L274+Q274</f>
        <v>0</v>
      </c>
      <c r="V274" s="24">
        <v>2.1199999999999997</v>
      </c>
      <c r="W274" s="24">
        <v>33.79</v>
      </c>
      <c r="X274" s="24">
        <f>V274*W274*2</f>
        <v>143.26959999999997</v>
      </c>
      <c r="Y274" s="24">
        <f>X274-Z274</f>
        <v>143.26959999999997</v>
      </c>
      <c r="Z274" s="24"/>
      <c r="AA274" s="24">
        <v>1.43</v>
      </c>
      <c r="AB274" s="24">
        <v>35.14</v>
      </c>
      <c r="AC274" s="24">
        <f>AA274*AB274*2</f>
        <v>100.5004</v>
      </c>
      <c r="AD274" s="24">
        <f>AC274-AE274</f>
        <v>100.5004</v>
      </c>
      <c r="AE274" s="24"/>
      <c r="AF274" s="24">
        <f>V274+AA274</f>
        <v>3.55</v>
      </c>
      <c r="AG274" s="24">
        <f t="shared" ref="AG274" si="1059">X274+AC274</f>
        <v>243.76999999999998</v>
      </c>
      <c r="AH274" s="24">
        <f t="shared" ref="AH274" si="1060">Y274+AD274</f>
        <v>243.76999999999998</v>
      </c>
      <c r="AI274" s="24">
        <f t="shared" ref="AI274" si="1061">Z274+AE274</f>
        <v>0</v>
      </c>
    </row>
    <row r="275" spans="1:35" s="16" customFormat="1" ht="31.5" hidden="1" x14ac:dyDescent="0.25">
      <c r="A275" s="22" t="s">
        <v>121</v>
      </c>
      <c r="B275" s="29" t="s">
        <v>52</v>
      </c>
      <c r="C275" s="15"/>
      <c r="D275" s="8"/>
      <c r="E275" s="8">
        <f>E276+E277+E278+E279</f>
        <v>842.56537500000013</v>
      </c>
      <c r="F275" s="8">
        <f t="shared" ref="F275:G275" si="1062">F276+F277+F278+F279</f>
        <v>842.56537500000013</v>
      </c>
      <c r="G275" s="8">
        <f t="shared" si="1062"/>
        <v>0</v>
      </c>
      <c r="H275" s="8"/>
      <c r="I275" s="8"/>
      <c r="J275" s="8">
        <f t="shared" ref="J275:L275" si="1063">J276+J277+J278+J279</f>
        <v>430.18785000000003</v>
      </c>
      <c r="K275" s="8">
        <f t="shared" si="1063"/>
        <v>430.18785000000003</v>
      </c>
      <c r="L275" s="8">
        <f t="shared" si="1063"/>
        <v>0</v>
      </c>
      <c r="M275" s="8"/>
      <c r="N275" s="8"/>
      <c r="O275" s="8">
        <f t="shared" ref="O275:Q275" si="1064">O276+O277+O278+O279</f>
        <v>431.80105500000002</v>
      </c>
      <c r="P275" s="8">
        <f t="shared" si="1064"/>
        <v>431.80105500000002</v>
      </c>
      <c r="Q275" s="8">
        <f t="shared" si="1064"/>
        <v>0</v>
      </c>
      <c r="R275" s="8"/>
      <c r="S275" s="8">
        <f t="shared" ref="S275:U275" si="1065">S276+S277+S278+S279</f>
        <v>861.98890500000005</v>
      </c>
      <c r="T275" s="8">
        <f t="shared" si="1065"/>
        <v>861.98890500000005</v>
      </c>
      <c r="U275" s="8">
        <f t="shared" si="1065"/>
        <v>0</v>
      </c>
      <c r="V275" s="8"/>
      <c r="W275" s="8"/>
      <c r="X275" s="8">
        <f t="shared" ref="X275:Z275" si="1066">X276+X277+X278+X279</f>
        <v>450.45027000000005</v>
      </c>
      <c r="Y275" s="8">
        <f t="shared" si="1066"/>
        <v>450.45027000000005</v>
      </c>
      <c r="Z275" s="8">
        <f t="shared" si="1066"/>
        <v>0</v>
      </c>
      <c r="AA275" s="8"/>
      <c r="AB275" s="8"/>
      <c r="AC275" s="8">
        <f t="shared" ref="AC275:AE275" si="1067">AC276+AC277+AC278+AC279</f>
        <v>449.04384000000005</v>
      </c>
      <c r="AD275" s="8">
        <f t="shared" si="1067"/>
        <v>449.04384000000005</v>
      </c>
      <c r="AE275" s="8">
        <f t="shared" si="1067"/>
        <v>0</v>
      </c>
      <c r="AF275" s="8"/>
      <c r="AG275" s="8">
        <f t="shared" ref="AG275:AI275" si="1068">AG276+AG277+AG278+AG279</f>
        <v>899.49410999999998</v>
      </c>
      <c r="AH275" s="8">
        <f t="shared" si="1068"/>
        <v>899.49410999999998</v>
      </c>
      <c r="AI275" s="8">
        <f t="shared" si="1068"/>
        <v>0</v>
      </c>
    </row>
    <row r="276" spans="1:35" hidden="1" x14ac:dyDescent="0.25">
      <c r="A276" s="18"/>
      <c r="B276" s="3" t="s">
        <v>25</v>
      </c>
      <c r="C276" s="17">
        <v>5.5350000000000001</v>
      </c>
      <c r="D276" s="24">
        <v>39.28</v>
      </c>
      <c r="E276" s="24">
        <f>C276*D276</f>
        <v>217.41480000000001</v>
      </c>
      <c r="F276" s="24">
        <f>E276-G276</f>
        <v>217.41480000000001</v>
      </c>
      <c r="G276" s="24"/>
      <c r="H276" s="24">
        <v>2.8260000000000001</v>
      </c>
      <c r="I276" s="24">
        <v>39.28</v>
      </c>
      <c r="J276" s="24">
        <f>H276*I276</f>
        <v>111.00528</v>
      </c>
      <c r="K276" s="24">
        <f>J276-L276</f>
        <v>111.00528</v>
      </c>
      <c r="L276" s="24"/>
      <c r="M276" s="24">
        <v>2.7090000000000001</v>
      </c>
      <c r="N276" s="24">
        <v>41.13</v>
      </c>
      <c r="O276" s="24">
        <f>M276*N276</f>
        <v>111.42117</v>
      </c>
      <c r="P276" s="24">
        <f>O276-Q276</f>
        <v>111.42117</v>
      </c>
      <c r="Q276" s="24"/>
      <c r="R276" s="24">
        <f>H276+M276</f>
        <v>5.5350000000000001</v>
      </c>
      <c r="S276" s="24">
        <f t="shared" ref="S276:U277" si="1069">J276+O276</f>
        <v>222.42644999999999</v>
      </c>
      <c r="T276" s="24">
        <f t="shared" si="1069"/>
        <v>222.42644999999999</v>
      </c>
      <c r="U276" s="24">
        <f t="shared" si="1069"/>
        <v>0</v>
      </c>
      <c r="V276" s="24">
        <v>2.8260000000000001</v>
      </c>
      <c r="W276" s="24">
        <v>41.13</v>
      </c>
      <c r="X276" s="24">
        <f>V276*W276</f>
        <v>116.23338000000001</v>
      </c>
      <c r="Y276" s="24">
        <f>X276-Z276</f>
        <v>116.23338000000001</v>
      </c>
      <c r="Z276" s="24"/>
      <c r="AA276" s="24">
        <v>2.7090000000000001</v>
      </c>
      <c r="AB276" s="24">
        <v>42.77</v>
      </c>
      <c r="AC276" s="24">
        <f>AA276*AB276</f>
        <v>115.86393000000001</v>
      </c>
      <c r="AD276" s="24">
        <f>AC276-AE276</f>
        <v>115.86393000000001</v>
      </c>
      <c r="AE276" s="24"/>
      <c r="AF276" s="24">
        <f>V276+AA276</f>
        <v>5.5350000000000001</v>
      </c>
      <c r="AG276" s="24">
        <f t="shared" ref="AG276:AI277" si="1070">X276+AC276</f>
        <v>232.09731000000002</v>
      </c>
      <c r="AH276" s="24">
        <f t="shared" si="1070"/>
        <v>232.09731000000002</v>
      </c>
      <c r="AI276" s="24">
        <f t="shared" si="1070"/>
        <v>0</v>
      </c>
    </row>
    <row r="277" spans="1:35" hidden="1" x14ac:dyDescent="0.25">
      <c r="A277" s="18"/>
      <c r="B277" s="3" t="s">
        <v>27</v>
      </c>
      <c r="C277" s="17">
        <v>5.5350000000000001</v>
      </c>
      <c r="D277" s="24">
        <v>32.270000000000003</v>
      </c>
      <c r="E277" s="24">
        <f>C277*D277</f>
        <v>178.61445000000003</v>
      </c>
      <c r="F277" s="24">
        <f>E277-G277</f>
        <v>178.61445000000003</v>
      </c>
      <c r="G277" s="24"/>
      <c r="H277" s="24">
        <v>2.8260000000000001</v>
      </c>
      <c r="I277" s="24">
        <v>32.270000000000003</v>
      </c>
      <c r="J277" s="24">
        <f>H277*I277</f>
        <v>91.195020000000014</v>
      </c>
      <c r="K277" s="24">
        <f>J277-L277</f>
        <v>91.195020000000014</v>
      </c>
      <c r="L277" s="24"/>
      <c r="M277" s="24">
        <v>2.7090000000000001</v>
      </c>
      <c r="N277" s="24">
        <v>33.79</v>
      </c>
      <c r="O277" s="24">
        <f>M277*N277</f>
        <v>91.537109999999998</v>
      </c>
      <c r="P277" s="24">
        <f>O277-Q277</f>
        <v>91.537109999999998</v>
      </c>
      <c r="Q277" s="24"/>
      <c r="R277" s="24">
        <f>H277+M277</f>
        <v>5.5350000000000001</v>
      </c>
      <c r="S277" s="24">
        <f t="shared" si="1069"/>
        <v>182.73213000000001</v>
      </c>
      <c r="T277" s="24">
        <f t="shared" si="1069"/>
        <v>182.73213000000001</v>
      </c>
      <c r="U277" s="24">
        <f t="shared" si="1069"/>
        <v>0</v>
      </c>
      <c r="V277" s="24">
        <v>2.8260000000000001</v>
      </c>
      <c r="W277" s="24">
        <v>33.79</v>
      </c>
      <c r="X277" s="24">
        <f>V277*W277</f>
        <v>95.490539999999996</v>
      </c>
      <c r="Y277" s="24">
        <f>X277-Z277</f>
        <v>95.490539999999996</v>
      </c>
      <c r="Z277" s="24"/>
      <c r="AA277" s="24">
        <v>2.7090000000000001</v>
      </c>
      <c r="AB277" s="24">
        <v>35.14</v>
      </c>
      <c r="AC277" s="24">
        <f>AA277*AB277</f>
        <v>95.19426</v>
      </c>
      <c r="AD277" s="24">
        <f>AC277-AE277</f>
        <v>95.19426</v>
      </c>
      <c r="AE277" s="24"/>
      <c r="AF277" s="24">
        <f>V277+AA277</f>
        <v>5.5350000000000001</v>
      </c>
      <c r="AG277" s="24">
        <f t="shared" si="1070"/>
        <v>190.6848</v>
      </c>
      <c r="AH277" s="24">
        <f t="shared" si="1070"/>
        <v>190.6848</v>
      </c>
      <c r="AI277" s="24">
        <f t="shared" si="1070"/>
        <v>0</v>
      </c>
    </row>
    <row r="278" spans="1:35" ht="31.5" hidden="1" x14ac:dyDescent="0.25">
      <c r="A278" s="18"/>
      <c r="B278" s="3" t="s">
        <v>164</v>
      </c>
      <c r="C278" s="17">
        <v>5.5350000000000001</v>
      </c>
      <c r="D278" s="24">
        <v>32.270000000000003</v>
      </c>
      <c r="E278" s="24">
        <f>C278*D278*0.5</f>
        <v>89.307225000000017</v>
      </c>
      <c r="F278" s="24">
        <f>E278</f>
        <v>89.307225000000017</v>
      </c>
      <c r="G278" s="24"/>
      <c r="H278" s="24">
        <v>2.8260000000000001</v>
      </c>
      <c r="I278" s="24">
        <v>32.270000000000003</v>
      </c>
      <c r="J278" s="24">
        <f>H278*I278*0.5</f>
        <v>45.597510000000007</v>
      </c>
      <c r="K278" s="24">
        <f>J278</f>
        <v>45.597510000000007</v>
      </c>
      <c r="L278" s="24"/>
      <c r="M278" s="24">
        <v>2.7090000000000001</v>
      </c>
      <c r="N278" s="24">
        <v>33.79</v>
      </c>
      <c r="O278" s="24">
        <f>M278*N278*0.5</f>
        <v>45.768554999999999</v>
      </c>
      <c r="P278" s="24">
        <f>O278</f>
        <v>45.768554999999999</v>
      </c>
      <c r="Q278" s="24"/>
      <c r="R278" s="24">
        <f>H278+M278</f>
        <v>5.5350000000000001</v>
      </c>
      <c r="S278" s="24">
        <f>J278+O278</f>
        <v>91.366065000000006</v>
      </c>
      <c r="T278" s="24">
        <f>S278</f>
        <v>91.366065000000006</v>
      </c>
      <c r="U278" s="24">
        <v>0</v>
      </c>
      <c r="V278" s="24">
        <v>2.8260000000000001</v>
      </c>
      <c r="W278" s="24">
        <v>33.79</v>
      </c>
      <c r="X278" s="24">
        <f>V278*W278*0.5</f>
        <v>47.745269999999998</v>
      </c>
      <c r="Y278" s="24">
        <f>X278</f>
        <v>47.745269999999998</v>
      </c>
      <c r="Z278" s="24"/>
      <c r="AA278" s="24">
        <v>2.7090000000000001</v>
      </c>
      <c r="AB278" s="24">
        <v>35.14</v>
      </c>
      <c r="AC278" s="24">
        <f>AA278*AB278*0.5</f>
        <v>47.59713</v>
      </c>
      <c r="AD278" s="24">
        <f>AC278</f>
        <v>47.59713</v>
      </c>
      <c r="AE278" s="24"/>
      <c r="AF278" s="24">
        <f>V278+AA278</f>
        <v>5.5350000000000001</v>
      </c>
      <c r="AG278" s="24">
        <f>X278+AC278</f>
        <v>95.342399999999998</v>
      </c>
      <c r="AH278" s="24">
        <f>AG278</f>
        <v>95.342399999999998</v>
      </c>
      <c r="AI278" s="24">
        <v>0</v>
      </c>
    </row>
    <row r="279" spans="1:35" ht="47.25" hidden="1" x14ac:dyDescent="0.25">
      <c r="A279" s="18"/>
      <c r="B279" s="3" t="s">
        <v>169</v>
      </c>
      <c r="C279" s="17">
        <v>5.5350000000000001</v>
      </c>
      <c r="D279" s="24">
        <v>32.270000000000003</v>
      </c>
      <c r="E279" s="24">
        <f>C279*D279*2</f>
        <v>357.22890000000007</v>
      </c>
      <c r="F279" s="24">
        <f>E279-G279</f>
        <v>357.22890000000007</v>
      </c>
      <c r="G279" s="24"/>
      <c r="H279" s="24">
        <v>2.8260000000000001</v>
      </c>
      <c r="I279" s="24">
        <v>32.270000000000003</v>
      </c>
      <c r="J279" s="24">
        <f>H279*I279*2</f>
        <v>182.39004000000003</v>
      </c>
      <c r="K279" s="24">
        <f>J279-L279</f>
        <v>182.39004000000003</v>
      </c>
      <c r="L279" s="24"/>
      <c r="M279" s="24">
        <v>2.7090000000000001</v>
      </c>
      <c r="N279" s="24">
        <v>33.79</v>
      </c>
      <c r="O279" s="24">
        <f>M279*N279*2</f>
        <v>183.07422</v>
      </c>
      <c r="P279" s="24">
        <f>O279-Q279</f>
        <v>183.07422</v>
      </c>
      <c r="Q279" s="24"/>
      <c r="R279" s="24">
        <f>H279+M279</f>
        <v>5.5350000000000001</v>
      </c>
      <c r="S279" s="24">
        <f t="shared" ref="S279" si="1071">J279+O279</f>
        <v>365.46426000000002</v>
      </c>
      <c r="T279" s="24">
        <f t="shared" ref="T279" si="1072">K279+P279</f>
        <v>365.46426000000002</v>
      </c>
      <c r="U279" s="24">
        <f t="shared" ref="U279" si="1073">L279+Q279</f>
        <v>0</v>
      </c>
      <c r="V279" s="24">
        <v>2.8260000000000001</v>
      </c>
      <c r="W279" s="24">
        <v>33.79</v>
      </c>
      <c r="X279" s="24">
        <f>V279*W279*2</f>
        <v>190.98107999999999</v>
      </c>
      <c r="Y279" s="24">
        <f>X279-Z279</f>
        <v>190.98107999999999</v>
      </c>
      <c r="Z279" s="24"/>
      <c r="AA279" s="24">
        <v>2.7090000000000001</v>
      </c>
      <c r="AB279" s="24">
        <v>35.14</v>
      </c>
      <c r="AC279" s="24">
        <f>AA279*AB279*2</f>
        <v>190.38852</v>
      </c>
      <c r="AD279" s="24">
        <f>AC279-AE279</f>
        <v>190.38852</v>
      </c>
      <c r="AE279" s="24"/>
      <c r="AF279" s="24">
        <f>V279+AA279</f>
        <v>5.5350000000000001</v>
      </c>
      <c r="AG279" s="24">
        <f t="shared" ref="AG279" si="1074">X279+AC279</f>
        <v>381.36959999999999</v>
      </c>
      <c r="AH279" s="24">
        <f t="shared" ref="AH279" si="1075">Y279+AD279</f>
        <v>381.36959999999999</v>
      </c>
      <c r="AI279" s="24">
        <f t="shared" ref="AI279" si="1076">Z279+AE279</f>
        <v>0</v>
      </c>
    </row>
    <row r="280" spans="1:35" s="16" customFormat="1" ht="31.5" hidden="1" x14ac:dyDescent="0.25">
      <c r="A280" s="22" t="s">
        <v>122</v>
      </c>
      <c r="B280" s="29" t="s">
        <v>159</v>
      </c>
      <c r="C280" s="15"/>
      <c r="D280" s="8"/>
      <c r="E280" s="8">
        <f>E281+E282+E283+E284</f>
        <v>331.85050000000001</v>
      </c>
      <c r="F280" s="8">
        <f t="shared" ref="F280:G280" si="1077">F281+F282+F283+F284</f>
        <v>331.85050000000001</v>
      </c>
      <c r="G280" s="8">
        <f t="shared" si="1077"/>
        <v>0</v>
      </c>
      <c r="H280" s="8"/>
      <c r="I280" s="8"/>
      <c r="J280" s="8">
        <f t="shared" ref="J280" si="1078">J281+J282+J283+J284</f>
        <v>249.649</v>
      </c>
      <c r="K280" s="8">
        <f t="shared" ref="K280" si="1079">K281+K282+K283+K284</f>
        <v>249.649</v>
      </c>
      <c r="L280" s="8">
        <f t="shared" ref="L280" si="1080">L281+L282+L283+L284</f>
        <v>0</v>
      </c>
      <c r="M280" s="8"/>
      <c r="N280" s="8"/>
      <c r="O280" s="8">
        <f t="shared" ref="O280" si="1081">O281+O282+O283+O284</f>
        <v>86.073300000000003</v>
      </c>
      <c r="P280" s="8">
        <f t="shared" ref="P280" si="1082">P281+P282+P283+P284</f>
        <v>86.073300000000003</v>
      </c>
      <c r="Q280" s="8">
        <f t="shared" ref="Q280" si="1083">Q281+Q282+Q283+Q284</f>
        <v>0</v>
      </c>
      <c r="R280" s="8"/>
      <c r="S280" s="8">
        <f t="shared" ref="S280" si="1084">S281+S282+S283+S284</f>
        <v>335.72230000000002</v>
      </c>
      <c r="T280" s="8">
        <f t="shared" ref="T280" si="1085">T281+T282+T283+T284</f>
        <v>335.72230000000002</v>
      </c>
      <c r="U280" s="8">
        <f t="shared" ref="U280" si="1086">U281+U282+U283+U284</f>
        <v>0</v>
      </c>
      <c r="V280" s="8"/>
      <c r="W280" s="8"/>
      <c r="X280" s="8">
        <f t="shared" ref="X280" si="1087">X281+X282+X283+X284</f>
        <v>261.40779999999995</v>
      </c>
      <c r="Y280" s="8">
        <f t="shared" ref="Y280" si="1088">Y281+Y282+Y283+Y284</f>
        <v>261.40779999999995</v>
      </c>
      <c r="Z280" s="8">
        <f t="shared" ref="Z280" si="1089">Z281+Z282+Z283+Z284</f>
        <v>0</v>
      </c>
      <c r="AA280" s="8"/>
      <c r="AB280" s="8"/>
      <c r="AC280" s="8">
        <f t="shared" ref="AC280" si="1090">AC281+AC282+AC283+AC284</f>
        <v>89.510400000000004</v>
      </c>
      <c r="AD280" s="8">
        <f t="shared" ref="AD280" si="1091">AD281+AD282+AD283+AD284</f>
        <v>89.510400000000004</v>
      </c>
      <c r="AE280" s="8">
        <f t="shared" ref="AE280" si="1092">AE281+AE282+AE283+AE284</f>
        <v>0</v>
      </c>
      <c r="AF280" s="8"/>
      <c r="AG280" s="8">
        <f t="shared" ref="AG280" si="1093">AG281+AG282+AG283+AG284</f>
        <v>350.91820000000001</v>
      </c>
      <c r="AH280" s="8">
        <f t="shared" ref="AH280" si="1094">AH281+AH282+AH283+AH284</f>
        <v>350.91820000000001</v>
      </c>
      <c r="AI280" s="8">
        <f t="shared" ref="AI280" si="1095">AI281+AI282+AI283+AI284</f>
        <v>0</v>
      </c>
    </row>
    <row r="281" spans="1:35" hidden="1" x14ac:dyDescent="0.25">
      <c r="A281" s="18"/>
      <c r="B281" s="3" t="s">
        <v>25</v>
      </c>
      <c r="C281" s="17">
        <v>2.1799999999999997</v>
      </c>
      <c r="D281" s="24">
        <v>39.28</v>
      </c>
      <c r="E281" s="24">
        <f>C281*D281</f>
        <v>85.630399999999995</v>
      </c>
      <c r="F281" s="24">
        <f>E281-G281</f>
        <v>85.630399999999995</v>
      </c>
      <c r="G281" s="24"/>
      <c r="H281" s="24">
        <v>1.64</v>
      </c>
      <c r="I281" s="24">
        <v>39.28</v>
      </c>
      <c r="J281" s="24">
        <f>H281*I281</f>
        <v>64.419200000000004</v>
      </c>
      <c r="K281" s="24">
        <f>J281-L281</f>
        <v>64.419200000000004</v>
      </c>
      <c r="L281" s="24"/>
      <c r="M281" s="24">
        <v>0.54</v>
      </c>
      <c r="N281" s="24">
        <v>41.13</v>
      </c>
      <c r="O281" s="24">
        <f>M281*N281</f>
        <v>22.210200000000004</v>
      </c>
      <c r="P281" s="24">
        <f>O281-Q281</f>
        <v>22.210200000000004</v>
      </c>
      <c r="Q281" s="24"/>
      <c r="R281" s="24">
        <f>H281+M281</f>
        <v>2.1799999999999997</v>
      </c>
      <c r="S281" s="24">
        <f t="shared" ref="S281:U282" si="1096">J281+O281</f>
        <v>86.629400000000004</v>
      </c>
      <c r="T281" s="24">
        <f t="shared" si="1096"/>
        <v>86.629400000000004</v>
      </c>
      <c r="U281" s="24">
        <f t="shared" si="1096"/>
        <v>0</v>
      </c>
      <c r="V281" s="24">
        <v>1.64</v>
      </c>
      <c r="W281" s="24">
        <v>41.13</v>
      </c>
      <c r="X281" s="24">
        <f>V281*W281</f>
        <v>67.453199999999995</v>
      </c>
      <c r="Y281" s="24">
        <f>X281-Z281</f>
        <v>67.453199999999995</v>
      </c>
      <c r="Z281" s="24"/>
      <c r="AA281" s="24">
        <v>0.54</v>
      </c>
      <c r="AB281" s="24">
        <v>42.77</v>
      </c>
      <c r="AC281" s="24">
        <f>AA281*AB281</f>
        <v>23.095800000000004</v>
      </c>
      <c r="AD281" s="24">
        <f>AC281-AE281</f>
        <v>23.095800000000004</v>
      </c>
      <c r="AE281" s="24"/>
      <c r="AF281" s="24">
        <f>V281+AA281</f>
        <v>2.1799999999999997</v>
      </c>
      <c r="AG281" s="24">
        <f t="shared" ref="AG281:AI282" si="1097">X281+AC281</f>
        <v>90.549000000000007</v>
      </c>
      <c r="AH281" s="24">
        <f t="shared" si="1097"/>
        <v>90.549000000000007</v>
      </c>
      <c r="AI281" s="24">
        <f t="shared" si="1097"/>
        <v>0</v>
      </c>
    </row>
    <row r="282" spans="1:35" hidden="1" x14ac:dyDescent="0.25">
      <c r="A282" s="18"/>
      <c r="B282" s="3" t="s">
        <v>27</v>
      </c>
      <c r="C282" s="17">
        <v>2.1799999999999997</v>
      </c>
      <c r="D282" s="24">
        <v>32.270000000000003</v>
      </c>
      <c r="E282" s="24">
        <f>C282*D282</f>
        <v>70.348600000000005</v>
      </c>
      <c r="F282" s="24">
        <f>E282-G282</f>
        <v>70.348600000000005</v>
      </c>
      <c r="G282" s="24"/>
      <c r="H282" s="24">
        <v>1.64</v>
      </c>
      <c r="I282" s="24">
        <v>32.270000000000003</v>
      </c>
      <c r="J282" s="24">
        <f>H282*I282</f>
        <v>52.922800000000002</v>
      </c>
      <c r="K282" s="24">
        <f>J282-L282</f>
        <v>52.922800000000002</v>
      </c>
      <c r="L282" s="24"/>
      <c r="M282" s="24">
        <v>0.54</v>
      </c>
      <c r="N282" s="24">
        <v>33.79</v>
      </c>
      <c r="O282" s="24">
        <f>M282*N282</f>
        <v>18.246600000000001</v>
      </c>
      <c r="P282" s="24">
        <f>O282-Q282</f>
        <v>18.246600000000001</v>
      </c>
      <c r="Q282" s="24"/>
      <c r="R282" s="24">
        <f>H282+M282</f>
        <v>2.1799999999999997</v>
      </c>
      <c r="S282" s="24">
        <f t="shared" si="1096"/>
        <v>71.169399999999996</v>
      </c>
      <c r="T282" s="24">
        <f t="shared" si="1096"/>
        <v>71.169399999999996</v>
      </c>
      <c r="U282" s="24">
        <f t="shared" si="1096"/>
        <v>0</v>
      </c>
      <c r="V282" s="24">
        <v>1.64</v>
      </c>
      <c r="W282" s="24">
        <v>33.79</v>
      </c>
      <c r="X282" s="24">
        <f>V282*W282</f>
        <v>55.415599999999998</v>
      </c>
      <c r="Y282" s="24">
        <f>X282-Z282</f>
        <v>55.415599999999998</v>
      </c>
      <c r="Z282" s="24"/>
      <c r="AA282" s="24">
        <v>0.54</v>
      </c>
      <c r="AB282" s="24">
        <v>35.14</v>
      </c>
      <c r="AC282" s="24">
        <f>AA282*AB282</f>
        <v>18.9756</v>
      </c>
      <c r="AD282" s="24">
        <f>AC282-AE282</f>
        <v>18.9756</v>
      </c>
      <c r="AE282" s="24"/>
      <c r="AF282" s="24">
        <f>V282+AA282</f>
        <v>2.1799999999999997</v>
      </c>
      <c r="AG282" s="24">
        <f t="shared" si="1097"/>
        <v>74.391199999999998</v>
      </c>
      <c r="AH282" s="24">
        <f t="shared" si="1097"/>
        <v>74.391199999999998</v>
      </c>
      <c r="AI282" s="24">
        <f t="shared" si="1097"/>
        <v>0</v>
      </c>
    </row>
    <row r="283" spans="1:35" ht="31.5" hidden="1" x14ac:dyDescent="0.25">
      <c r="A283" s="18"/>
      <c r="B283" s="3" t="s">
        <v>164</v>
      </c>
      <c r="C283" s="17">
        <v>2.1799999999999997</v>
      </c>
      <c r="D283" s="24">
        <v>32.270000000000003</v>
      </c>
      <c r="E283" s="24">
        <f>C283*D283*0.5</f>
        <v>35.174300000000002</v>
      </c>
      <c r="F283" s="24">
        <f>E283</f>
        <v>35.174300000000002</v>
      </c>
      <c r="G283" s="24"/>
      <c r="H283" s="24">
        <v>1.64</v>
      </c>
      <c r="I283" s="24">
        <v>32.270000000000003</v>
      </c>
      <c r="J283" s="24">
        <f>H283*I283*0.5</f>
        <v>26.461400000000001</v>
      </c>
      <c r="K283" s="24">
        <f>J283</f>
        <v>26.461400000000001</v>
      </c>
      <c r="L283" s="24"/>
      <c r="M283" s="24">
        <v>0.54</v>
      </c>
      <c r="N283" s="24">
        <v>33.79</v>
      </c>
      <c r="O283" s="24">
        <f>M283*N283*0.5</f>
        <v>9.1233000000000004</v>
      </c>
      <c r="P283" s="24">
        <f>O283</f>
        <v>9.1233000000000004</v>
      </c>
      <c r="Q283" s="24"/>
      <c r="R283" s="24">
        <f>H283+M283</f>
        <v>2.1799999999999997</v>
      </c>
      <c r="S283" s="24">
        <f>J283+O283</f>
        <v>35.584699999999998</v>
      </c>
      <c r="T283" s="24">
        <f>S283</f>
        <v>35.584699999999998</v>
      </c>
      <c r="U283" s="24">
        <v>0</v>
      </c>
      <c r="V283" s="24">
        <v>1.64</v>
      </c>
      <c r="W283" s="24">
        <v>33.79</v>
      </c>
      <c r="X283" s="24">
        <f>V283*W283*0.5</f>
        <v>27.707799999999999</v>
      </c>
      <c r="Y283" s="24">
        <f>X283</f>
        <v>27.707799999999999</v>
      </c>
      <c r="Z283" s="24"/>
      <c r="AA283" s="24">
        <v>0.54</v>
      </c>
      <c r="AB283" s="24">
        <v>35.14</v>
      </c>
      <c r="AC283" s="24">
        <f>AA283*AB283*0.5</f>
        <v>9.4878</v>
      </c>
      <c r="AD283" s="24">
        <f>AC283</f>
        <v>9.4878</v>
      </c>
      <c r="AE283" s="24"/>
      <c r="AF283" s="24">
        <f>V283+AA283</f>
        <v>2.1799999999999997</v>
      </c>
      <c r="AG283" s="24">
        <f>X283+AC283</f>
        <v>37.195599999999999</v>
      </c>
      <c r="AH283" s="24">
        <f>AG283</f>
        <v>37.195599999999999</v>
      </c>
      <c r="AI283" s="24">
        <v>0</v>
      </c>
    </row>
    <row r="284" spans="1:35" ht="47.25" hidden="1" x14ac:dyDescent="0.25">
      <c r="A284" s="18"/>
      <c r="B284" s="3" t="s">
        <v>169</v>
      </c>
      <c r="C284" s="17">
        <v>2.1799999999999997</v>
      </c>
      <c r="D284" s="24">
        <v>32.270000000000003</v>
      </c>
      <c r="E284" s="24">
        <f>C284*D284*2</f>
        <v>140.69720000000001</v>
      </c>
      <c r="F284" s="24">
        <f>E284-G284</f>
        <v>140.69720000000001</v>
      </c>
      <c r="G284" s="24"/>
      <c r="H284" s="24">
        <v>1.64</v>
      </c>
      <c r="I284" s="24">
        <v>32.270000000000003</v>
      </c>
      <c r="J284" s="24">
        <f>H284*I284*2</f>
        <v>105.8456</v>
      </c>
      <c r="K284" s="24">
        <f>J284-L284</f>
        <v>105.8456</v>
      </c>
      <c r="L284" s="24"/>
      <c r="M284" s="24">
        <v>0.54</v>
      </c>
      <c r="N284" s="24">
        <v>33.79</v>
      </c>
      <c r="O284" s="24">
        <f>M284*N284*2</f>
        <v>36.493200000000002</v>
      </c>
      <c r="P284" s="24">
        <f>O284-Q284</f>
        <v>36.493200000000002</v>
      </c>
      <c r="Q284" s="24"/>
      <c r="R284" s="24">
        <f>H284+M284</f>
        <v>2.1799999999999997</v>
      </c>
      <c r="S284" s="24">
        <f t="shared" ref="S284" si="1098">J284+O284</f>
        <v>142.33879999999999</v>
      </c>
      <c r="T284" s="24">
        <f t="shared" ref="T284" si="1099">K284+P284</f>
        <v>142.33879999999999</v>
      </c>
      <c r="U284" s="24">
        <f t="shared" ref="U284" si="1100">L284+Q284</f>
        <v>0</v>
      </c>
      <c r="V284" s="24">
        <v>1.64</v>
      </c>
      <c r="W284" s="24">
        <v>33.79</v>
      </c>
      <c r="X284" s="24">
        <f>V284*W284*2</f>
        <v>110.8312</v>
      </c>
      <c r="Y284" s="24">
        <f>X284-Z284</f>
        <v>110.8312</v>
      </c>
      <c r="Z284" s="24"/>
      <c r="AA284" s="24">
        <v>0.54</v>
      </c>
      <c r="AB284" s="24">
        <v>35.14</v>
      </c>
      <c r="AC284" s="24">
        <f>AA284*AB284*2</f>
        <v>37.9512</v>
      </c>
      <c r="AD284" s="24">
        <f>AC284-AE284</f>
        <v>37.9512</v>
      </c>
      <c r="AE284" s="24"/>
      <c r="AF284" s="24">
        <f>V284+AA284</f>
        <v>2.1799999999999997</v>
      </c>
      <c r="AG284" s="24">
        <f t="shared" ref="AG284" si="1101">X284+AC284</f>
        <v>148.7824</v>
      </c>
      <c r="AH284" s="24">
        <f t="shared" ref="AH284" si="1102">Y284+AD284</f>
        <v>148.7824</v>
      </c>
      <c r="AI284" s="24">
        <f t="shared" ref="AI284" si="1103">Z284+AE284</f>
        <v>0</v>
      </c>
    </row>
    <row r="285" spans="1:35" s="16" customFormat="1" ht="31.5" hidden="1" x14ac:dyDescent="0.25">
      <c r="A285" s="22" t="s">
        <v>123</v>
      </c>
      <c r="B285" s="29" t="s">
        <v>160</v>
      </c>
      <c r="C285" s="15"/>
      <c r="D285" s="8"/>
      <c r="E285" s="8">
        <f>E286+E287+E288+E289</f>
        <v>167.44750000000005</v>
      </c>
      <c r="F285" s="8">
        <f t="shared" ref="F285:G285" si="1104">F286+F287+F288+F289</f>
        <v>167.44750000000005</v>
      </c>
      <c r="G285" s="8">
        <f t="shared" si="1104"/>
        <v>0</v>
      </c>
      <c r="H285" s="8"/>
      <c r="I285" s="8"/>
      <c r="J285" s="8">
        <f t="shared" ref="J285" si="1105">J286+J287+J288+J289</f>
        <v>111.12424999999999</v>
      </c>
      <c r="K285" s="8">
        <f t="shared" ref="K285" si="1106">K286+K287+K288+K289</f>
        <v>111.12424999999999</v>
      </c>
      <c r="L285" s="8">
        <f t="shared" ref="L285" si="1107">L286+L287+L288+L289</f>
        <v>0</v>
      </c>
      <c r="M285" s="8"/>
      <c r="N285" s="8"/>
      <c r="O285" s="8">
        <f t="shared" ref="O285" si="1108">O286+O287+O288+O289</f>
        <v>58.976150000000004</v>
      </c>
      <c r="P285" s="8">
        <f t="shared" ref="P285" si="1109">P286+P287+P288+P289</f>
        <v>58.976150000000004</v>
      </c>
      <c r="Q285" s="8">
        <f t="shared" ref="Q285" si="1110">Q286+Q287+Q288+Q289</f>
        <v>0</v>
      </c>
      <c r="R285" s="8"/>
      <c r="S285" s="8">
        <f t="shared" ref="S285" si="1111">S286+S287+S288+S289</f>
        <v>170.10040000000001</v>
      </c>
      <c r="T285" s="8">
        <f t="shared" ref="T285" si="1112">T286+T287+T288+T289</f>
        <v>170.10040000000001</v>
      </c>
      <c r="U285" s="8">
        <f t="shared" ref="U285" si="1113">U286+U287+U288+U289</f>
        <v>0</v>
      </c>
      <c r="V285" s="8"/>
      <c r="W285" s="8"/>
      <c r="X285" s="8">
        <f t="shared" ref="X285" si="1114">X286+X287+X288+X289</f>
        <v>116.35835</v>
      </c>
      <c r="Y285" s="8">
        <f t="shared" ref="Y285" si="1115">Y286+Y287+Y288+Y289</f>
        <v>116.35835</v>
      </c>
      <c r="Z285" s="8">
        <f t="shared" ref="Z285" si="1116">Z286+Z287+Z288+Z289</f>
        <v>0</v>
      </c>
      <c r="AA285" s="8"/>
      <c r="AB285" s="8"/>
      <c r="AC285" s="8">
        <f t="shared" ref="AC285" si="1117">AC286+AC287+AC288+AC289</f>
        <v>61.331200000000003</v>
      </c>
      <c r="AD285" s="8">
        <f t="shared" ref="AD285" si="1118">AD286+AD287+AD288+AD289</f>
        <v>61.331200000000003</v>
      </c>
      <c r="AE285" s="8">
        <f t="shared" ref="AE285" si="1119">AE286+AE287+AE288+AE289</f>
        <v>0</v>
      </c>
      <c r="AF285" s="8"/>
      <c r="AG285" s="8">
        <f t="shared" ref="AG285" si="1120">AG286+AG287+AG288+AG289</f>
        <v>177.68955</v>
      </c>
      <c r="AH285" s="8">
        <f t="shared" ref="AH285" si="1121">AH286+AH287+AH288+AH289</f>
        <v>177.68955</v>
      </c>
      <c r="AI285" s="8">
        <f t="shared" ref="AI285" si="1122">AI286+AI287+AI288+AI289</f>
        <v>0</v>
      </c>
    </row>
    <row r="286" spans="1:35" hidden="1" x14ac:dyDescent="0.25">
      <c r="A286" s="18"/>
      <c r="B286" s="3" t="s">
        <v>25</v>
      </c>
      <c r="C286" s="17">
        <v>1.1000000000000001</v>
      </c>
      <c r="D286" s="24">
        <v>39.28</v>
      </c>
      <c r="E286" s="24">
        <f>C286*D286</f>
        <v>43.208000000000006</v>
      </c>
      <c r="F286" s="24">
        <f>E286-G286</f>
        <v>43.208000000000006</v>
      </c>
      <c r="G286" s="24"/>
      <c r="H286" s="24">
        <v>0.73</v>
      </c>
      <c r="I286" s="24">
        <v>39.28</v>
      </c>
      <c r="J286" s="24">
        <f>H286*I286</f>
        <v>28.674399999999999</v>
      </c>
      <c r="K286" s="24">
        <f>J286-L286</f>
        <v>28.674399999999999</v>
      </c>
      <c r="L286" s="24"/>
      <c r="M286" s="24">
        <v>0.37</v>
      </c>
      <c r="N286" s="24">
        <v>41.13</v>
      </c>
      <c r="O286" s="24">
        <f>M286*N286</f>
        <v>15.218100000000002</v>
      </c>
      <c r="P286" s="24">
        <f>O286-Q286</f>
        <v>15.218100000000002</v>
      </c>
      <c r="Q286" s="24"/>
      <c r="R286" s="24">
        <f>H286+M286</f>
        <v>1.1000000000000001</v>
      </c>
      <c r="S286" s="24">
        <f t="shared" ref="S286:U287" si="1123">J286+O286</f>
        <v>43.892499999999998</v>
      </c>
      <c r="T286" s="24">
        <f t="shared" si="1123"/>
        <v>43.892499999999998</v>
      </c>
      <c r="U286" s="24">
        <f t="shared" si="1123"/>
        <v>0</v>
      </c>
      <c r="V286" s="24">
        <v>0.73</v>
      </c>
      <c r="W286" s="24">
        <v>41.13</v>
      </c>
      <c r="X286" s="24">
        <f>V286*W286</f>
        <v>30.024900000000002</v>
      </c>
      <c r="Y286" s="24">
        <f>X286-Z286</f>
        <v>30.024900000000002</v>
      </c>
      <c r="Z286" s="24"/>
      <c r="AA286" s="24">
        <v>0.37</v>
      </c>
      <c r="AB286" s="24">
        <v>42.77</v>
      </c>
      <c r="AC286" s="24">
        <f>AA286*AB286</f>
        <v>15.824900000000001</v>
      </c>
      <c r="AD286" s="24">
        <f>AC286-AE286</f>
        <v>15.824900000000001</v>
      </c>
      <c r="AE286" s="24"/>
      <c r="AF286" s="24">
        <f>V286+AA286</f>
        <v>1.1000000000000001</v>
      </c>
      <c r="AG286" s="24">
        <f t="shared" ref="AG286:AI287" si="1124">X286+AC286</f>
        <v>45.849800000000002</v>
      </c>
      <c r="AH286" s="24">
        <f t="shared" si="1124"/>
        <v>45.849800000000002</v>
      </c>
      <c r="AI286" s="24">
        <f t="shared" si="1124"/>
        <v>0</v>
      </c>
    </row>
    <row r="287" spans="1:35" hidden="1" x14ac:dyDescent="0.25">
      <c r="A287" s="18"/>
      <c r="B287" s="3" t="s">
        <v>27</v>
      </c>
      <c r="C287" s="17">
        <v>1.1000000000000001</v>
      </c>
      <c r="D287" s="24">
        <v>32.270000000000003</v>
      </c>
      <c r="E287" s="24">
        <f>C287*D287</f>
        <v>35.497000000000007</v>
      </c>
      <c r="F287" s="24">
        <f>E287-G287</f>
        <v>35.497000000000007</v>
      </c>
      <c r="G287" s="24"/>
      <c r="H287" s="24">
        <v>0.73</v>
      </c>
      <c r="I287" s="24">
        <v>32.270000000000003</v>
      </c>
      <c r="J287" s="24">
        <f>H287*I287</f>
        <v>23.557100000000002</v>
      </c>
      <c r="K287" s="24">
        <f>J287-L287</f>
        <v>23.557100000000002</v>
      </c>
      <c r="L287" s="24"/>
      <c r="M287" s="24">
        <v>0.37</v>
      </c>
      <c r="N287" s="24">
        <v>33.79</v>
      </c>
      <c r="O287" s="24">
        <f>M287*N287</f>
        <v>12.5023</v>
      </c>
      <c r="P287" s="24">
        <f>O287-Q287</f>
        <v>12.5023</v>
      </c>
      <c r="Q287" s="24"/>
      <c r="R287" s="24">
        <f>H287+M287</f>
        <v>1.1000000000000001</v>
      </c>
      <c r="S287" s="24">
        <f t="shared" si="1123"/>
        <v>36.059400000000004</v>
      </c>
      <c r="T287" s="24">
        <f t="shared" si="1123"/>
        <v>36.059400000000004</v>
      </c>
      <c r="U287" s="24">
        <f t="shared" si="1123"/>
        <v>0</v>
      </c>
      <c r="V287" s="24">
        <v>0.73</v>
      </c>
      <c r="W287" s="24">
        <v>33.79</v>
      </c>
      <c r="X287" s="24">
        <f>V287*W287</f>
        <v>24.666699999999999</v>
      </c>
      <c r="Y287" s="24">
        <f>X287-Z287</f>
        <v>24.666699999999999</v>
      </c>
      <c r="Z287" s="24"/>
      <c r="AA287" s="24">
        <v>0.37</v>
      </c>
      <c r="AB287" s="24">
        <v>35.14</v>
      </c>
      <c r="AC287" s="24">
        <f>AA287*AB287</f>
        <v>13.001799999999999</v>
      </c>
      <c r="AD287" s="24">
        <f>AC287-AE287</f>
        <v>13.001799999999999</v>
      </c>
      <c r="AE287" s="24"/>
      <c r="AF287" s="24">
        <f>V287+AA287</f>
        <v>1.1000000000000001</v>
      </c>
      <c r="AG287" s="24">
        <f t="shared" si="1124"/>
        <v>37.668499999999995</v>
      </c>
      <c r="AH287" s="24">
        <f t="shared" si="1124"/>
        <v>37.668499999999995</v>
      </c>
      <c r="AI287" s="24">
        <f t="shared" si="1124"/>
        <v>0</v>
      </c>
    </row>
    <row r="288" spans="1:35" ht="31.5" hidden="1" x14ac:dyDescent="0.25">
      <c r="A288" s="18"/>
      <c r="B288" s="3" t="s">
        <v>164</v>
      </c>
      <c r="C288" s="17">
        <v>1.1000000000000001</v>
      </c>
      <c r="D288" s="24">
        <v>32.270000000000003</v>
      </c>
      <c r="E288" s="24">
        <f>C288*D288*0.5</f>
        <v>17.748500000000003</v>
      </c>
      <c r="F288" s="24">
        <f>E288</f>
        <v>17.748500000000003</v>
      </c>
      <c r="G288" s="24"/>
      <c r="H288" s="24">
        <v>0.73</v>
      </c>
      <c r="I288" s="24">
        <v>32.270000000000003</v>
      </c>
      <c r="J288" s="24">
        <f>H288*I288*0.5</f>
        <v>11.778550000000001</v>
      </c>
      <c r="K288" s="24">
        <f>J288</f>
        <v>11.778550000000001</v>
      </c>
      <c r="L288" s="24"/>
      <c r="M288" s="24">
        <v>0.37</v>
      </c>
      <c r="N288" s="24">
        <v>33.79</v>
      </c>
      <c r="O288" s="24">
        <f>M288*N288*0.5</f>
        <v>6.25115</v>
      </c>
      <c r="P288" s="24">
        <f>O288</f>
        <v>6.25115</v>
      </c>
      <c r="Q288" s="24"/>
      <c r="R288" s="24">
        <f>H288+M288</f>
        <v>1.1000000000000001</v>
      </c>
      <c r="S288" s="24">
        <f>J288+O288</f>
        <v>18.029700000000002</v>
      </c>
      <c r="T288" s="24">
        <f>S288</f>
        <v>18.029700000000002</v>
      </c>
      <c r="U288" s="24">
        <v>0</v>
      </c>
      <c r="V288" s="24">
        <v>0.73</v>
      </c>
      <c r="W288" s="24">
        <v>33.79</v>
      </c>
      <c r="X288" s="24">
        <f>V288*W288*0.5</f>
        <v>12.333349999999999</v>
      </c>
      <c r="Y288" s="24">
        <f>X288</f>
        <v>12.333349999999999</v>
      </c>
      <c r="Z288" s="24"/>
      <c r="AA288" s="24">
        <v>0.37</v>
      </c>
      <c r="AB288" s="24">
        <v>35.14</v>
      </c>
      <c r="AC288" s="24">
        <f>AA288*AB288*0.5</f>
        <v>6.5008999999999997</v>
      </c>
      <c r="AD288" s="24">
        <f>AC288</f>
        <v>6.5008999999999997</v>
      </c>
      <c r="AE288" s="24"/>
      <c r="AF288" s="24">
        <f>V288+AA288</f>
        <v>1.1000000000000001</v>
      </c>
      <c r="AG288" s="24">
        <f>X288+AC288</f>
        <v>18.834249999999997</v>
      </c>
      <c r="AH288" s="24">
        <f>AG288</f>
        <v>18.834249999999997</v>
      </c>
      <c r="AI288" s="24">
        <v>0</v>
      </c>
    </row>
    <row r="289" spans="1:35" ht="47.25" hidden="1" x14ac:dyDescent="0.25">
      <c r="A289" s="18"/>
      <c r="B289" s="3" t="s">
        <v>169</v>
      </c>
      <c r="C289" s="17">
        <v>1.1000000000000001</v>
      </c>
      <c r="D289" s="24">
        <v>32.270000000000003</v>
      </c>
      <c r="E289" s="24">
        <f>C289*D289*2</f>
        <v>70.994000000000014</v>
      </c>
      <c r="F289" s="24">
        <f>E289-G289</f>
        <v>70.994000000000014</v>
      </c>
      <c r="G289" s="24"/>
      <c r="H289" s="24">
        <v>0.73</v>
      </c>
      <c r="I289" s="24">
        <v>32.270000000000003</v>
      </c>
      <c r="J289" s="24">
        <f>H289*I289*2</f>
        <v>47.114200000000004</v>
      </c>
      <c r="K289" s="24">
        <f>J289-L289</f>
        <v>47.114200000000004</v>
      </c>
      <c r="L289" s="24"/>
      <c r="M289" s="24">
        <v>0.37</v>
      </c>
      <c r="N289" s="24">
        <v>33.79</v>
      </c>
      <c r="O289" s="24">
        <f>M289*N289*2</f>
        <v>25.0046</v>
      </c>
      <c r="P289" s="24">
        <f>O289-Q289</f>
        <v>25.0046</v>
      </c>
      <c r="Q289" s="24"/>
      <c r="R289" s="24">
        <f>H289+M289</f>
        <v>1.1000000000000001</v>
      </c>
      <c r="S289" s="24">
        <f t="shared" ref="S289" si="1125">J289+O289</f>
        <v>72.118800000000007</v>
      </c>
      <c r="T289" s="24">
        <f t="shared" ref="T289" si="1126">K289+P289</f>
        <v>72.118800000000007</v>
      </c>
      <c r="U289" s="24">
        <f t="shared" ref="U289" si="1127">L289+Q289</f>
        <v>0</v>
      </c>
      <c r="V289" s="24">
        <v>0.73</v>
      </c>
      <c r="W289" s="24">
        <v>33.79</v>
      </c>
      <c r="X289" s="24">
        <f>V289*W289*2</f>
        <v>49.333399999999997</v>
      </c>
      <c r="Y289" s="24">
        <f>X289-Z289</f>
        <v>49.333399999999997</v>
      </c>
      <c r="Z289" s="24"/>
      <c r="AA289" s="24">
        <v>0.37</v>
      </c>
      <c r="AB289" s="24">
        <v>35.14</v>
      </c>
      <c r="AC289" s="24">
        <f>AA289*AB289*2</f>
        <v>26.003599999999999</v>
      </c>
      <c r="AD289" s="24">
        <f>AC289-AE289</f>
        <v>26.003599999999999</v>
      </c>
      <c r="AE289" s="24"/>
      <c r="AF289" s="24">
        <f>V289+AA289</f>
        <v>1.1000000000000001</v>
      </c>
      <c r="AG289" s="24">
        <f t="shared" ref="AG289" si="1128">X289+AC289</f>
        <v>75.336999999999989</v>
      </c>
      <c r="AH289" s="24">
        <f t="shared" ref="AH289" si="1129">Y289+AD289</f>
        <v>75.336999999999989</v>
      </c>
      <c r="AI289" s="24">
        <f t="shared" ref="AI289" si="1130">Z289+AE289</f>
        <v>0</v>
      </c>
    </row>
    <row r="290" spans="1:35" s="16" customFormat="1" ht="47.25" hidden="1" x14ac:dyDescent="0.25">
      <c r="A290" s="22" t="s">
        <v>124</v>
      </c>
      <c r="B290" s="29" t="s">
        <v>180</v>
      </c>
      <c r="C290" s="15"/>
      <c r="D290" s="8"/>
      <c r="E290" s="8">
        <f>E291+E292+E293+E294</f>
        <v>852.46</v>
      </c>
      <c r="F290" s="8">
        <f t="shared" ref="F290:G290" si="1131">F291+F292+F293+F294</f>
        <v>787.15547500000002</v>
      </c>
      <c r="G290" s="8">
        <f t="shared" si="1131"/>
        <v>65.304525000000012</v>
      </c>
      <c r="H290" s="8"/>
      <c r="I290" s="8"/>
      <c r="J290" s="8">
        <f t="shared" ref="J290" si="1132">J291+J292+J293+J294</f>
        <v>462.76400000000001</v>
      </c>
      <c r="K290" s="8">
        <f t="shared" ref="K290" si="1133">K291+K292+K293+K294</f>
        <v>431.34476000000001</v>
      </c>
      <c r="L290" s="8">
        <f t="shared" ref="L290" si="1134">L291+L292+L293+L294</f>
        <v>31.419240000000002</v>
      </c>
      <c r="M290" s="8"/>
      <c r="N290" s="8"/>
      <c r="O290" s="8">
        <f t="shared" ref="O290" si="1135">O291+O292+O293+O294</f>
        <v>408.05119999999999</v>
      </c>
      <c r="P290" s="8">
        <f t="shared" ref="P290" si="1136">P291+P292+P293+P294</f>
        <v>372.68463739999999</v>
      </c>
      <c r="Q290" s="8">
        <f t="shared" ref="Q290" si="1137">Q291+Q292+Q293+Q294</f>
        <v>35.366562600000002</v>
      </c>
      <c r="R290" s="8"/>
      <c r="S290" s="8">
        <f t="shared" ref="S290" si="1138">S291+S292+S293+S294</f>
        <v>870.8152</v>
      </c>
      <c r="T290" s="8">
        <f t="shared" ref="T290" si="1139">T291+T292+T293+T294</f>
        <v>804.02939739999999</v>
      </c>
      <c r="U290" s="8">
        <f t="shared" ref="U290" si="1140">U291+U292+U293+U294</f>
        <v>66.785802599999997</v>
      </c>
      <c r="V290" s="8"/>
      <c r="W290" s="8"/>
      <c r="X290" s="8">
        <f t="shared" ref="X290" si="1141">X291+X292+X293+X294</f>
        <v>484.56079999999997</v>
      </c>
      <c r="Y290" s="8">
        <f t="shared" ref="Y290" si="1142">Y291+Y292+Y293+Y294</f>
        <v>451.66167200000001</v>
      </c>
      <c r="Z290" s="8">
        <f t="shared" ref="Z290" si="1143">Z291+Z292+Z293+Z294</f>
        <v>32.899127999999997</v>
      </c>
      <c r="AA290" s="8"/>
      <c r="AB290" s="8"/>
      <c r="AC290" s="8">
        <f t="shared" ref="AC290" si="1144">AC291+AC292+AC293+AC294</f>
        <v>424.34559999999999</v>
      </c>
      <c r="AD290" s="8">
        <f t="shared" ref="AD290" si="1145">AD291+AD292+AD293+AD294</f>
        <v>387.56677120000001</v>
      </c>
      <c r="AE290" s="8">
        <f t="shared" ref="AE290" si="1146">AE291+AE292+AE293+AE294</f>
        <v>36.778828799999999</v>
      </c>
      <c r="AF290" s="8"/>
      <c r="AG290" s="8">
        <f t="shared" ref="AG290" si="1147">AG291+AG292+AG293+AG294</f>
        <v>908.90640000000008</v>
      </c>
      <c r="AH290" s="8">
        <f t="shared" ref="AH290" si="1148">AH291+AH292+AH293+AH294</f>
        <v>839.22844320000002</v>
      </c>
      <c r="AI290" s="8">
        <f t="shared" ref="AI290" si="1149">AI291+AI292+AI293+AI294</f>
        <v>69.677956800000004</v>
      </c>
    </row>
    <row r="291" spans="1:35" hidden="1" x14ac:dyDescent="0.25">
      <c r="A291" s="18"/>
      <c r="B291" s="3" t="s">
        <v>25</v>
      </c>
      <c r="C291" s="17">
        <v>5.6</v>
      </c>
      <c r="D291" s="24">
        <v>39.28</v>
      </c>
      <c r="E291" s="24">
        <f>C291*D291</f>
        <v>219.96799999999999</v>
      </c>
      <c r="F291" s="24">
        <f>E291-G291</f>
        <v>203.11687999999998</v>
      </c>
      <c r="G291" s="24">
        <f>0.429*D291</f>
        <v>16.851120000000002</v>
      </c>
      <c r="H291" s="24">
        <v>3.04</v>
      </c>
      <c r="I291" s="24">
        <v>39.28</v>
      </c>
      <c r="J291" s="24">
        <f>H291*I291</f>
        <v>119.41120000000001</v>
      </c>
      <c r="K291" s="24">
        <f>J291-L291</f>
        <v>111.303808</v>
      </c>
      <c r="L291" s="24">
        <f>0.2064*I291</f>
        <v>8.1073920000000008</v>
      </c>
      <c r="M291" s="24">
        <v>2.56</v>
      </c>
      <c r="N291" s="24">
        <v>41.13</v>
      </c>
      <c r="O291" s="24">
        <f>M291*N291</f>
        <v>105.29280000000001</v>
      </c>
      <c r="P291" s="24">
        <f>O291-Q291</f>
        <v>96.166875600000012</v>
      </c>
      <c r="Q291" s="24">
        <f>0.22188*N291</f>
        <v>9.1259244000000006</v>
      </c>
      <c r="R291" s="24">
        <f>H291+M291</f>
        <v>5.6</v>
      </c>
      <c r="S291" s="24">
        <f t="shared" ref="S291:U292" si="1150">J291+O291</f>
        <v>224.70400000000001</v>
      </c>
      <c r="T291" s="24">
        <f t="shared" si="1150"/>
        <v>207.47068360000003</v>
      </c>
      <c r="U291" s="24">
        <f t="shared" si="1150"/>
        <v>17.2333164</v>
      </c>
      <c r="V291" s="24">
        <v>3.04</v>
      </c>
      <c r="W291" s="24">
        <v>41.13</v>
      </c>
      <c r="X291" s="24">
        <f>V291*W291</f>
        <v>125.0352</v>
      </c>
      <c r="Y291" s="24">
        <f>X291-Z291</f>
        <v>116.545968</v>
      </c>
      <c r="Z291" s="24">
        <f>0.2064*W291</f>
        <v>8.4892320000000012</v>
      </c>
      <c r="AA291" s="24">
        <v>2.56</v>
      </c>
      <c r="AB291" s="24">
        <v>42.77</v>
      </c>
      <c r="AC291" s="24">
        <f>AA291*AB291</f>
        <v>109.49120000000001</v>
      </c>
      <c r="AD291" s="24">
        <f>AC291-AE291</f>
        <v>100.0013924</v>
      </c>
      <c r="AE291" s="24">
        <f>0.22188*AB291</f>
        <v>9.4898076000000007</v>
      </c>
      <c r="AF291" s="24">
        <f>V291+AA291</f>
        <v>5.6</v>
      </c>
      <c r="AG291" s="24">
        <f t="shared" ref="AG291:AI294" si="1151">X291+AC291</f>
        <v>234.52640000000002</v>
      </c>
      <c r="AH291" s="24">
        <f t="shared" si="1151"/>
        <v>216.5473604</v>
      </c>
      <c r="AI291" s="24">
        <f t="shared" si="1151"/>
        <v>17.9790396</v>
      </c>
    </row>
    <row r="292" spans="1:35" hidden="1" x14ac:dyDescent="0.25">
      <c r="A292" s="18"/>
      <c r="B292" s="3" t="s">
        <v>27</v>
      </c>
      <c r="C292" s="17">
        <v>5.6</v>
      </c>
      <c r="D292" s="24">
        <v>32.270000000000003</v>
      </c>
      <c r="E292" s="24">
        <f>C292*D292</f>
        <v>180.71200000000002</v>
      </c>
      <c r="F292" s="24">
        <f>E292-G292</f>
        <v>166.86817000000002</v>
      </c>
      <c r="G292" s="24">
        <f>0.429*D292</f>
        <v>13.843830000000001</v>
      </c>
      <c r="H292" s="24">
        <v>3.04</v>
      </c>
      <c r="I292" s="24">
        <v>32.270000000000003</v>
      </c>
      <c r="J292" s="24">
        <f>H292*I292</f>
        <v>98.100800000000007</v>
      </c>
      <c r="K292" s="24">
        <f>J292-L292</f>
        <v>91.440272000000007</v>
      </c>
      <c r="L292" s="24">
        <f t="shared" ref="L292" si="1152">0.2064*I292</f>
        <v>6.6605280000000002</v>
      </c>
      <c r="M292" s="24">
        <v>2.56</v>
      </c>
      <c r="N292" s="24">
        <v>33.79</v>
      </c>
      <c r="O292" s="24">
        <f>M292*N292</f>
        <v>86.502399999999994</v>
      </c>
      <c r="P292" s="24">
        <f>O292-Q292</f>
        <v>79.005074799999988</v>
      </c>
      <c r="Q292" s="24">
        <f t="shared" ref="Q292" si="1153">0.22188*N292</f>
        <v>7.4973251999999997</v>
      </c>
      <c r="R292" s="24">
        <f>H292+M292</f>
        <v>5.6</v>
      </c>
      <c r="S292" s="24">
        <f t="shared" si="1150"/>
        <v>184.60320000000002</v>
      </c>
      <c r="T292" s="24">
        <f t="shared" si="1150"/>
        <v>170.44534679999998</v>
      </c>
      <c r="U292" s="24">
        <f t="shared" si="1150"/>
        <v>14.1578532</v>
      </c>
      <c r="V292" s="24">
        <v>3.04</v>
      </c>
      <c r="W292" s="24">
        <v>33.79</v>
      </c>
      <c r="X292" s="24">
        <f>V292*W292</f>
        <v>102.7216</v>
      </c>
      <c r="Y292" s="24">
        <f>X292-Z292</f>
        <v>95.747343999999998</v>
      </c>
      <c r="Z292" s="24">
        <f t="shared" ref="Z292" si="1154">0.2064*W292</f>
        <v>6.9742559999999996</v>
      </c>
      <c r="AA292" s="24">
        <v>2.56</v>
      </c>
      <c r="AB292" s="24">
        <v>35.14</v>
      </c>
      <c r="AC292" s="24">
        <f>AA292*AB292</f>
        <v>89.958399999999997</v>
      </c>
      <c r="AD292" s="24">
        <f>AC292-AE292</f>
        <v>82.161536799999993</v>
      </c>
      <c r="AE292" s="24">
        <f t="shared" ref="AE292" si="1155">0.22188*AB292</f>
        <v>7.7968631999999998</v>
      </c>
      <c r="AF292" s="24">
        <f>V292+AA292</f>
        <v>5.6</v>
      </c>
      <c r="AG292" s="24">
        <f t="shared" si="1151"/>
        <v>192.68</v>
      </c>
      <c r="AH292" s="24">
        <f t="shared" si="1151"/>
        <v>177.90888079999999</v>
      </c>
      <c r="AI292" s="24">
        <f t="shared" si="1151"/>
        <v>14.771119199999999</v>
      </c>
    </row>
    <row r="293" spans="1:35" ht="31.5" hidden="1" x14ac:dyDescent="0.25">
      <c r="A293" s="18"/>
      <c r="B293" s="3" t="s">
        <v>164</v>
      </c>
      <c r="C293" s="17">
        <v>5.6</v>
      </c>
      <c r="D293" s="24">
        <v>32.270000000000003</v>
      </c>
      <c r="E293" s="24">
        <f>C293*D293*0.5</f>
        <v>90.356000000000009</v>
      </c>
      <c r="F293" s="24">
        <f>E293-G293</f>
        <v>83.43408500000001</v>
      </c>
      <c r="G293" s="24">
        <f>0.429*D293*0.5</f>
        <v>6.9219150000000003</v>
      </c>
      <c r="H293" s="24">
        <v>3.04</v>
      </c>
      <c r="I293" s="24">
        <v>32.270000000000003</v>
      </c>
      <c r="J293" s="24">
        <f>H293*I293*0.5</f>
        <v>49.050400000000003</v>
      </c>
      <c r="K293" s="24">
        <f>J293-L293</f>
        <v>45.720136000000004</v>
      </c>
      <c r="L293" s="24">
        <f>0.2064*I293*0.5</f>
        <v>3.3302640000000001</v>
      </c>
      <c r="M293" s="24">
        <v>2.56</v>
      </c>
      <c r="N293" s="24">
        <v>33.79</v>
      </c>
      <c r="O293" s="24">
        <f>M293*N293*0.5</f>
        <v>43.251199999999997</v>
      </c>
      <c r="P293" s="24">
        <f>O293-Q293</f>
        <v>39.502537399999994</v>
      </c>
      <c r="Q293" s="24">
        <f>0.22188*N293*0.5</f>
        <v>3.7486625999999998</v>
      </c>
      <c r="R293" s="24">
        <f>H293+M293</f>
        <v>5.6</v>
      </c>
      <c r="S293" s="24">
        <f>J293+O293</f>
        <v>92.301600000000008</v>
      </c>
      <c r="T293" s="24">
        <f>K293+P293</f>
        <v>85.222673399999991</v>
      </c>
      <c r="U293" s="24">
        <f>Q293+L293</f>
        <v>7.0789266</v>
      </c>
      <c r="V293" s="24">
        <v>3.04</v>
      </c>
      <c r="W293" s="24">
        <v>33.79</v>
      </c>
      <c r="X293" s="24">
        <f>V293*W293*0.5</f>
        <v>51.360799999999998</v>
      </c>
      <c r="Y293" s="24">
        <f>X293-Z293</f>
        <v>47.873671999999999</v>
      </c>
      <c r="Z293" s="24">
        <f>0.2064*W293*0.5</f>
        <v>3.4871279999999998</v>
      </c>
      <c r="AA293" s="24">
        <v>2.56</v>
      </c>
      <c r="AB293" s="24">
        <v>35.14</v>
      </c>
      <c r="AC293" s="24">
        <f>AA293*AB293*0.5</f>
        <v>44.979199999999999</v>
      </c>
      <c r="AD293" s="24">
        <f>AC293-AE293</f>
        <v>41.080768399999997</v>
      </c>
      <c r="AE293" s="24">
        <f>0.22188*AB293*0.5</f>
        <v>3.8984315999999999</v>
      </c>
      <c r="AF293" s="24">
        <f>V293+AA293</f>
        <v>5.6</v>
      </c>
      <c r="AG293" s="24">
        <f t="shared" si="1151"/>
        <v>96.34</v>
      </c>
      <c r="AH293" s="24">
        <f t="shared" si="1151"/>
        <v>88.954440399999996</v>
      </c>
      <c r="AI293" s="24">
        <f t="shared" si="1151"/>
        <v>7.3855595999999997</v>
      </c>
    </row>
    <row r="294" spans="1:35" ht="47.25" hidden="1" x14ac:dyDescent="0.25">
      <c r="A294" s="18"/>
      <c r="B294" s="3" t="s">
        <v>169</v>
      </c>
      <c r="C294" s="17">
        <v>5.6</v>
      </c>
      <c r="D294" s="24">
        <v>32.270000000000003</v>
      </c>
      <c r="E294" s="24">
        <f>C294*D294*2</f>
        <v>361.42400000000004</v>
      </c>
      <c r="F294" s="24">
        <f>E294-G294</f>
        <v>333.73634000000004</v>
      </c>
      <c r="G294" s="24">
        <f>0.429*D294*2</f>
        <v>27.687660000000001</v>
      </c>
      <c r="H294" s="24">
        <v>3.04</v>
      </c>
      <c r="I294" s="24">
        <v>32.270000000000003</v>
      </c>
      <c r="J294" s="24">
        <f>H294*I294*2</f>
        <v>196.20160000000001</v>
      </c>
      <c r="K294" s="24">
        <f>J294-L294</f>
        <v>182.88054400000001</v>
      </c>
      <c r="L294" s="24">
        <f>0.2064*I294*2</f>
        <v>13.321056</v>
      </c>
      <c r="M294" s="24">
        <v>2.56</v>
      </c>
      <c r="N294" s="24">
        <v>33.79</v>
      </c>
      <c r="O294" s="24">
        <f>M294*N294*2</f>
        <v>173.00479999999999</v>
      </c>
      <c r="P294" s="24">
        <f>O294-Q294</f>
        <v>158.01014959999998</v>
      </c>
      <c r="Q294" s="24">
        <f>0.22188*N294*2</f>
        <v>14.994650399999999</v>
      </c>
      <c r="R294" s="24">
        <f>H294+M294</f>
        <v>5.6</v>
      </c>
      <c r="S294" s="24">
        <f t="shared" ref="S294" si="1156">J294+O294</f>
        <v>369.20640000000003</v>
      </c>
      <c r="T294" s="24">
        <f t="shared" ref="T294" si="1157">K294+P294</f>
        <v>340.89069359999996</v>
      </c>
      <c r="U294" s="24">
        <f t="shared" ref="U294" si="1158">L294+Q294</f>
        <v>28.3157064</v>
      </c>
      <c r="V294" s="24">
        <v>3.04</v>
      </c>
      <c r="W294" s="24">
        <v>33.79</v>
      </c>
      <c r="X294" s="24">
        <f>V294*W294*2</f>
        <v>205.44319999999999</v>
      </c>
      <c r="Y294" s="24">
        <f>X294-Z294</f>
        <v>191.494688</v>
      </c>
      <c r="Z294" s="24">
        <f>0.2064*W294*2</f>
        <v>13.948511999999999</v>
      </c>
      <c r="AA294" s="24">
        <v>2.56</v>
      </c>
      <c r="AB294" s="24">
        <v>35.14</v>
      </c>
      <c r="AC294" s="24">
        <f>AA294*AB294*2</f>
        <v>179.91679999999999</v>
      </c>
      <c r="AD294" s="24">
        <f>AC294-AE294</f>
        <v>164.32307359999999</v>
      </c>
      <c r="AE294" s="24">
        <f>0.22188*AB294*2</f>
        <v>15.5937264</v>
      </c>
      <c r="AF294" s="24">
        <f>V294+AA294</f>
        <v>5.6</v>
      </c>
      <c r="AG294" s="24">
        <f t="shared" si="1151"/>
        <v>385.36</v>
      </c>
      <c r="AH294" s="24">
        <f t="shared" si="1151"/>
        <v>355.81776159999998</v>
      </c>
      <c r="AI294" s="24">
        <f t="shared" si="1151"/>
        <v>29.542238399999999</v>
      </c>
    </row>
    <row r="295" spans="1:35" s="16" customFormat="1" ht="31.5" hidden="1" x14ac:dyDescent="0.25">
      <c r="A295" s="22" t="s">
        <v>125</v>
      </c>
      <c r="B295" s="29" t="s">
        <v>53</v>
      </c>
      <c r="C295" s="15"/>
      <c r="D295" s="8"/>
      <c r="E295" s="8">
        <f>E296+E297+E298+E299</f>
        <v>783.34985000000006</v>
      </c>
      <c r="F295" s="8">
        <f t="shared" ref="F295:G295" si="1159">F296+F297+F298+F299</f>
        <v>783.34985000000006</v>
      </c>
      <c r="G295" s="8">
        <f t="shared" si="1159"/>
        <v>0</v>
      </c>
      <c r="H295" s="8"/>
      <c r="I295" s="8"/>
      <c r="J295" s="8">
        <f t="shared" ref="J295" si="1160">J296+J297+J298+J299</f>
        <v>449.52042500000005</v>
      </c>
      <c r="K295" s="8">
        <f t="shared" ref="K295" si="1161">K296+K297+K298+K299</f>
        <v>449.52042500000005</v>
      </c>
      <c r="L295" s="8">
        <f t="shared" ref="L295" si="1162">L296+L297+L298+L299</f>
        <v>0</v>
      </c>
      <c r="M295" s="8"/>
      <c r="N295" s="8"/>
      <c r="O295" s="8">
        <f t="shared" ref="O295" si="1163">O296+O297+O298+O299</f>
        <v>349.55323500000003</v>
      </c>
      <c r="P295" s="8">
        <f t="shared" ref="P295" si="1164">P296+P297+P298+P299</f>
        <v>349.55323500000003</v>
      </c>
      <c r="Q295" s="8">
        <f t="shared" ref="Q295" si="1165">Q296+Q297+Q298+Q299</f>
        <v>0</v>
      </c>
      <c r="R295" s="8"/>
      <c r="S295" s="8">
        <f t="shared" ref="S295" si="1166">S296+S297+S298+S299</f>
        <v>799.07366000000013</v>
      </c>
      <c r="T295" s="8">
        <f t="shared" ref="T295" si="1167">T296+T297+T298+T299</f>
        <v>799.07366000000013</v>
      </c>
      <c r="U295" s="8">
        <f t="shared" ref="U295" si="1168">U296+U297+U298+U299</f>
        <v>0</v>
      </c>
      <c r="V295" s="8"/>
      <c r="W295" s="8"/>
      <c r="X295" s="8">
        <f t="shared" ref="X295" si="1169">X296+X297+X298+X299</f>
        <v>470.69343500000002</v>
      </c>
      <c r="Y295" s="8">
        <f t="shared" ref="Y295" si="1170">Y296+Y297+Y298+Y299</f>
        <v>470.69343500000002</v>
      </c>
      <c r="Z295" s="8">
        <f t="shared" ref="Z295" si="1171">Z296+Z297+Z298+Z299</f>
        <v>0</v>
      </c>
      <c r="AA295" s="8"/>
      <c r="AB295" s="8"/>
      <c r="AC295" s="8">
        <f t="shared" ref="AC295" si="1172">AC296+AC297+AC298+AC299</f>
        <v>363.51168000000001</v>
      </c>
      <c r="AD295" s="8">
        <f t="shared" ref="AD295" si="1173">AD296+AD297+AD298+AD299</f>
        <v>363.51168000000001</v>
      </c>
      <c r="AE295" s="8">
        <f t="shared" ref="AE295" si="1174">AE296+AE297+AE298+AE299</f>
        <v>0</v>
      </c>
      <c r="AF295" s="8"/>
      <c r="AG295" s="8">
        <f t="shared" ref="AG295" si="1175">AG296+AG297+AG298+AG299</f>
        <v>834.20511499999998</v>
      </c>
      <c r="AH295" s="8">
        <f t="shared" ref="AH295" si="1176">AH296+AH297+AH298+AH299</f>
        <v>834.20511499999998</v>
      </c>
      <c r="AI295" s="8">
        <f t="shared" ref="AI295" si="1177">AI296+AI297+AI298+AI299</f>
        <v>0</v>
      </c>
    </row>
    <row r="296" spans="1:35" hidden="1" x14ac:dyDescent="0.25">
      <c r="A296" s="18"/>
      <c r="B296" s="3" t="s">
        <v>25</v>
      </c>
      <c r="C296" s="17">
        <v>5.1459999999999999</v>
      </c>
      <c r="D296" s="24">
        <v>39.28</v>
      </c>
      <c r="E296" s="24">
        <f>C296*D296</f>
        <v>202.13488000000001</v>
      </c>
      <c r="F296" s="24">
        <f>E296-G296</f>
        <v>202.13488000000001</v>
      </c>
      <c r="G296" s="24"/>
      <c r="H296" s="24">
        <v>2.9529999999999998</v>
      </c>
      <c r="I296" s="24">
        <v>39.28</v>
      </c>
      <c r="J296" s="24">
        <f>H296*I296</f>
        <v>115.99383999999999</v>
      </c>
      <c r="K296" s="24">
        <f>J296-L296</f>
        <v>115.99383999999999</v>
      </c>
      <c r="L296" s="24"/>
      <c r="M296" s="24">
        <v>2.1930000000000001</v>
      </c>
      <c r="N296" s="24">
        <v>41.13</v>
      </c>
      <c r="O296" s="24">
        <f>M296*N296</f>
        <v>90.198090000000008</v>
      </c>
      <c r="P296" s="24">
        <f>O296-Q296</f>
        <v>90.198090000000008</v>
      </c>
      <c r="Q296" s="24"/>
      <c r="R296" s="24">
        <f>H296+M296</f>
        <v>5.1459999999999999</v>
      </c>
      <c r="S296" s="24">
        <f t="shared" ref="S296:U297" si="1178">J296+O296</f>
        <v>206.19193000000001</v>
      </c>
      <c r="T296" s="24">
        <f t="shared" si="1178"/>
        <v>206.19193000000001</v>
      </c>
      <c r="U296" s="24">
        <f t="shared" si="1178"/>
        <v>0</v>
      </c>
      <c r="V296" s="24">
        <v>2.9529999999999998</v>
      </c>
      <c r="W296" s="24">
        <v>41.13</v>
      </c>
      <c r="X296" s="24">
        <f>V296*W296</f>
        <v>121.45689</v>
      </c>
      <c r="Y296" s="24">
        <f>X296-Z296</f>
        <v>121.45689</v>
      </c>
      <c r="Z296" s="24"/>
      <c r="AA296" s="24">
        <v>2.1930000000000001</v>
      </c>
      <c r="AB296" s="24">
        <v>42.77</v>
      </c>
      <c r="AC296" s="24">
        <f>AA296*AB296</f>
        <v>93.794610000000006</v>
      </c>
      <c r="AD296" s="24">
        <f>AC296-AE296</f>
        <v>93.794610000000006</v>
      </c>
      <c r="AE296" s="24"/>
      <c r="AF296" s="24">
        <f>V296+AA296</f>
        <v>5.1459999999999999</v>
      </c>
      <c r="AG296" s="24">
        <f t="shared" ref="AG296:AI297" si="1179">X296+AC296</f>
        <v>215.25150000000002</v>
      </c>
      <c r="AH296" s="24">
        <f t="shared" si="1179"/>
        <v>215.25150000000002</v>
      </c>
      <c r="AI296" s="24">
        <f t="shared" si="1179"/>
        <v>0</v>
      </c>
    </row>
    <row r="297" spans="1:35" hidden="1" x14ac:dyDescent="0.25">
      <c r="A297" s="18"/>
      <c r="B297" s="3" t="s">
        <v>27</v>
      </c>
      <c r="C297" s="17">
        <v>5.1459999999999999</v>
      </c>
      <c r="D297" s="24">
        <v>32.270000000000003</v>
      </c>
      <c r="E297" s="24">
        <f>C297*D297</f>
        <v>166.06142000000003</v>
      </c>
      <c r="F297" s="24">
        <f>E297-G297</f>
        <v>166.06142000000003</v>
      </c>
      <c r="G297" s="24"/>
      <c r="H297" s="24">
        <v>2.9529999999999998</v>
      </c>
      <c r="I297" s="24">
        <v>32.270000000000003</v>
      </c>
      <c r="J297" s="24">
        <f>H297*I297</f>
        <v>95.293310000000005</v>
      </c>
      <c r="K297" s="24">
        <f>J297-L297</f>
        <v>95.293310000000005</v>
      </c>
      <c r="L297" s="24"/>
      <c r="M297" s="24">
        <v>2.1930000000000001</v>
      </c>
      <c r="N297" s="24">
        <v>33.79</v>
      </c>
      <c r="O297" s="24">
        <f>M297*N297</f>
        <v>74.101470000000006</v>
      </c>
      <c r="P297" s="24">
        <f>O297-Q297</f>
        <v>74.101470000000006</v>
      </c>
      <c r="Q297" s="24"/>
      <c r="R297" s="24">
        <f>H297+M297</f>
        <v>5.1459999999999999</v>
      </c>
      <c r="S297" s="24">
        <f t="shared" si="1178"/>
        <v>169.39478000000003</v>
      </c>
      <c r="T297" s="24">
        <f t="shared" si="1178"/>
        <v>169.39478000000003</v>
      </c>
      <c r="U297" s="24">
        <f t="shared" si="1178"/>
        <v>0</v>
      </c>
      <c r="V297" s="24">
        <v>2.9529999999999998</v>
      </c>
      <c r="W297" s="24">
        <v>33.79</v>
      </c>
      <c r="X297" s="24">
        <f>V297*W297</f>
        <v>99.781869999999998</v>
      </c>
      <c r="Y297" s="24">
        <f>X297-Z297</f>
        <v>99.781869999999998</v>
      </c>
      <c r="Z297" s="24"/>
      <c r="AA297" s="24">
        <v>2.1930000000000001</v>
      </c>
      <c r="AB297" s="24">
        <v>35.14</v>
      </c>
      <c r="AC297" s="24">
        <f>AA297*AB297</f>
        <v>77.062020000000004</v>
      </c>
      <c r="AD297" s="24">
        <f>AC297-AE297</f>
        <v>77.062020000000004</v>
      </c>
      <c r="AE297" s="24"/>
      <c r="AF297" s="24">
        <f>V297+AA297</f>
        <v>5.1459999999999999</v>
      </c>
      <c r="AG297" s="24">
        <f t="shared" si="1179"/>
        <v>176.84388999999999</v>
      </c>
      <c r="AH297" s="24">
        <f t="shared" si="1179"/>
        <v>176.84388999999999</v>
      </c>
      <c r="AI297" s="24">
        <f t="shared" si="1179"/>
        <v>0</v>
      </c>
    </row>
    <row r="298" spans="1:35" ht="31.5" hidden="1" x14ac:dyDescent="0.25">
      <c r="A298" s="18"/>
      <c r="B298" s="3" t="s">
        <v>164</v>
      </c>
      <c r="C298" s="17">
        <v>5.1459999999999999</v>
      </c>
      <c r="D298" s="24">
        <v>32.270000000000003</v>
      </c>
      <c r="E298" s="24">
        <f>C298*D298*0.5</f>
        <v>83.030710000000013</v>
      </c>
      <c r="F298" s="24">
        <f>E298</f>
        <v>83.030710000000013</v>
      </c>
      <c r="G298" s="24"/>
      <c r="H298" s="24">
        <v>2.9529999999999998</v>
      </c>
      <c r="I298" s="24">
        <v>32.270000000000003</v>
      </c>
      <c r="J298" s="24">
        <f>H298*I298*0.5</f>
        <v>47.646655000000003</v>
      </c>
      <c r="K298" s="24">
        <f>J298</f>
        <v>47.646655000000003</v>
      </c>
      <c r="L298" s="24"/>
      <c r="M298" s="24">
        <v>2.1930000000000001</v>
      </c>
      <c r="N298" s="24">
        <v>33.79</v>
      </c>
      <c r="O298" s="24">
        <f>M298*N298*0.5</f>
        <v>37.050735000000003</v>
      </c>
      <c r="P298" s="24">
        <f>O298</f>
        <v>37.050735000000003</v>
      </c>
      <c r="Q298" s="24"/>
      <c r="R298" s="24">
        <f>R297</f>
        <v>5.1459999999999999</v>
      </c>
      <c r="S298" s="24">
        <f>J298+O298</f>
        <v>84.697390000000013</v>
      </c>
      <c r="T298" s="24">
        <f>S298</f>
        <v>84.697390000000013</v>
      </c>
      <c r="U298" s="24">
        <v>0</v>
      </c>
      <c r="V298" s="24">
        <v>2.9529999999999998</v>
      </c>
      <c r="W298" s="24">
        <v>33.79</v>
      </c>
      <c r="X298" s="24">
        <f>V298*W298*0.5</f>
        <v>49.890934999999999</v>
      </c>
      <c r="Y298" s="24">
        <f>X298</f>
        <v>49.890934999999999</v>
      </c>
      <c r="Z298" s="24"/>
      <c r="AA298" s="24">
        <v>2.1930000000000001</v>
      </c>
      <c r="AB298" s="24">
        <v>35.14</v>
      </c>
      <c r="AC298" s="24">
        <f>AA298*AB298*0.5</f>
        <v>38.531010000000002</v>
      </c>
      <c r="AD298" s="24">
        <f>AC298</f>
        <v>38.531010000000002</v>
      </c>
      <c r="AE298" s="24"/>
      <c r="AF298" s="24">
        <f>V298+AA298</f>
        <v>5.1459999999999999</v>
      </c>
      <c r="AG298" s="24">
        <f>X298+AC298</f>
        <v>88.421944999999994</v>
      </c>
      <c r="AH298" s="24">
        <f>AG298</f>
        <v>88.421944999999994</v>
      </c>
      <c r="AI298" s="24">
        <v>0</v>
      </c>
    </row>
    <row r="299" spans="1:35" ht="47.25" hidden="1" x14ac:dyDescent="0.25">
      <c r="A299" s="18"/>
      <c r="B299" s="3" t="s">
        <v>169</v>
      </c>
      <c r="C299" s="17">
        <v>5.1459999999999999</v>
      </c>
      <c r="D299" s="24">
        <v>32.270000000000003</v>
      </c>
      <c r="E299" s="24">
        <f>C299*D299*2</f>
        <v>332.12284000000005</v>
      </c>
      <c r="F299" s="24">
        <f>E299-G299</f>
        <v>332.12284000000005</v>
      </c>
      <c r="G299" s="24"/>
      <c r="H299" s="24">
        <v>2.9529999999999998</v>
      </c>
      <c r="I299" s="24">
        <v>32.270000000000003</v>
      </c>
      <c r="J299" s="24">
        <f>H299*I299*2</f>
        <v>190.58662000000001</v>
      </c>
      <c r="K299" s="24">
        <f>J299-L299</f>
        <v>190.58662000000001</v>
      </c>
      <c r="L299" s="24"/>
      <c r="M299" s="24">
        <v>2.1930000000000001</v>
      </c>
      <c r="N299" s="24">
        <v>33.79</v>
      </c>
      <c r="O299" s="24">
        <f>M299*N299*2</f>
        <v>148.20294000000001</v>
      </c>
      <c r="P299" s="24">
        <f>O299-Q299</f>
        <v>148.20294000000001</v>
      </c>
      <c r="Q299" s="24"/>
      <c r="R299" s="24">
        <f>H299+M299</f>
        <v>5.1459999999999999</v>
      </c>
      <c r="S299" s="24">
        <f t="shared" ref="S299" si="1180">J299+O299</f>
        <v>338.78956000000005</v>
      </c>
      <c r="T299" s="24">
        <f t="shared" ref="T299" si="1181">K299+P299</f>
        <v>338.78956000000005</v>
      </c>
      <c r="U299" s="24">
        <f t="shared" ref="U299" si="1182">L299+Q299</f>
        <v>0</v>
      </c>
      <c r="V299" s="24">
        <v>2.9529999999999998</v>
      </c>
      <c r="W299" s="24">
        <v>33.79</v>
      </c>
      <c r="X299" s="24">
        <f>V299*W299*2</f>
        <v>199.56374</v>
      </c>
      <c r="Y299" s="24">
        <f>X299-Z299</f>
        <v>199.56374</v>
      </c>
      <c r="Z299" s="24"/>
      <c r="AA299" s="24">
        <v>2.1930000000000001</v>
      </c>
      <c r="AB299" s="24">
        <v>35.14</v>
      </c>
      <c r="AC299" s="24">
        <f>AA299*AB299*2</f>
        <v>154.12404000000001</v>
      </c>
      <c r="AD299" s="24">
        <f>AC299-AE299</f>
        <v>154.12404000000001</v>
      </c>
      <c r="AE299" s="24"/>
      <c r="AF299" s="24">
        <f>V299+AA299</f>
        <v>5.1459999999999999</v>
      </c>
      <c r="AG299" s="24">
        <f t="shared" ref="AG299" si="1183">X299+AC299</f>
        <v>353.68777999999998</v>
      </c>
      <c r="AH299" s="24">
        <f t="shared" ref="AH299" si="1184">Y299+AD299</f>
        <v>353.68777999999998</v>
      </c>
      <c r="AI299" s="24">
        <f t="shared" ref="AI299" si="1185">Z299+AE299</f>
        <v>0</v>
      </c>
    </row>
    <row r="300" spans="1:35" s="16" customFormat="1" ht="31.5" hidden="1" x14ac:dyDescent="0.25">
      <c r="A300" s="22" t="s">
        <v>126</v>
      </c>
      <c r="B300" s="29" t="s">
        <v>161</v>
      </c>
      <c r="C300" s="15"/>
      <c r="D300" s="8"/>
      <c r="E300" s="8">
        <f>E301+E302+E303+E304</f>
        <v>389.69600000000003</v>
      </c>
      <c r="F300" s="8">
        <f t="shared" ref="F300:G300" si="1186">F301+F302+F303+F304</f>
        <v>353.61867500000005</v>
      </c>
      <c r="G300" s="8">
        <f t="shared" si="1186"/>
        <v>36.077325000000002</v>
      </c>
      <c r="H300" s="8"/>
      <c r="I300" s="8"/>
      <c r="J300" s="8">
        <f>J301+J302+J303+J304</f>
        <v>234.42650000000003</v>
      </c>
      <c r="K300" s="8">
        <f t="shared" ref="K300" si="1187">K301+K302+K303+K304</f>
        <v>217.14591800000002</v>
      </c>
      <c r="L300" s="8">
        <f t="shared" ref="L300" si="1188">L301+L302+L303+L304</f>
        <v>17.280582000000003</v>
      </c>
      <c r="M300" s="8"/>
      <c r="N300" s="8"/>
      <c r="O300" s="8">
        <f>O301+O302+O303+O304</f>
        <v>162.5829</v>
      </c>
      <c r="P300" s="8">
        <f t="shared" ref="P300" si="1189">P301+P302+P303+P304</f>
        <v>142.9805029</v>
      </c>
      <c r="Q300" s="8">
        <f t="shared" ref="Q300" si="1190">Q301+Q302+Q303+Q304</f>
        <v>19.602397099999997</v>
      </c>
      <c r="R300" s="8"/>
      <c r="S300" s="8">
        <f>S301+S302+S303+S304</f>
        <v>397.00940000000003</v>
      </c>
      <c r="T300" s="8">
        <f t="shared" ref="T300" si="1191">T301+T302+T303+T304</f>
        <v>360.12642090000003</v>
      </c>
      <c r="U300" s="8">
        <f t="shared" ref="U300" si="1192">U301+U302+U303+U304</f>
        <v>36.8829791</v>
      </c>
      <c r="V300" s="8"/>
      <c r="W300" s="8"/>
      <c r="X300" s="8">
        <f>X301+X302+X303+X304</f>
        <v>245.4683</v>
      </c>
      <c r="Y300" s="8">
        <f t="shared" ref="Y300" si="1193">Y301+Y302+Y303+Y304</f>
        <v>227.37377959999998</v>
      </c>
      <c r="Z300" s="8">
        <f t="shared" ref="Z300" si="1194">Z301+Z302+Z303+Z304</f>
        <v>18.0945204</v>
      </c>
      <c r="AA300" s="8"/>
      <c r="AB300" s="8"/>
      <c r="AC300" s="8">
        <f>AC301+AC302+AC303+AC304</f>
        <v>169.07520000000002</v>
      </c>
      <c r="AD300" s="8">
        <f t="shared" ref="AD300" si="1195">AD301+AD302+AD303+AD304</f>
        <v>148.69003520000001</v>
      </c>
      <c r="AE300" s="8">
        <f t="shared" ref="AE300" si="1196">AE301+AE302+AE303+AE304</f>
        <v>20.385164800000002</v>
      </c>
      <c r="AF300" s="8"/>
      <c r="AG300" s="8">
        <f>AG301+AG302+AG303+AG304</f>
        <v>414.54350000000005</v>
      </c>
      <c r="AH300" s="8">
        <f t="shared" ref="AH300" si="1197">AH301+AH302+AH303+AH304</f>
        <v>376.06381480000005</v>
      </c>
      <c r="AI300" s="8">
        <f t="shared" ref="AI300" si="1198">AI301+AI302+AI303+AI304</f>
        <v>38.479685200000006</v>
      </c>
    </row>
    <row r="301" spans="1:35" hidden="1" x14ac:dyDescent="0.25">
      <c r="A301" s="18"/>
      <c r="B301" s="3" t="s">
        <v>25</v>
      </c>
      <c r="C301" s="17">
        <v>2.56</v>
      </c>
      <c r="D301" s="24">
        <v>39.28</v>
      </c>
      <c r="E301" s="24">
        <f>C301*D301</f>
        <v>100.55680000000001</v>
      </c>
      <c r="F301" s="24">
        <f>E301-G301</f>
        <v>91.247440000000012</v>
      </c>
      <c r="G301" s="24">
        <f>0.237*D301</f>
        <v>9.3093599999999999</v>
      </c>
      <c r="H301" s="24">
        <v>1.54</v>
      </c>
      <c r="I301" s="24">
        <v>39.28</v>
      </c>
      <c r="J301" s="24">
        <f>H301*I301</f>
        <v>60.491200000000006</v>
      </c>
      <c r="K301" s="24">
        <f>J301-L301</f>
        <v>56.032134400000004</v>
      </c>
      <c r="L301" s="24">
        <f>0.11352*I301</f>
        <v>4.4590655999999997</v>
      </c>
      <c r="M301" s="24">
        <v>1.02</v>
      </c>
      <c r="N301" s="24">
        <v>41.13</v>
      </c>
      <c r="O301" s="24">
        <f>M301*N301</f>
        <v>41.952600000000004</v>
      </c>
      <c r="P301" s="24">
        <f>O301-Q301</f>
        <v>36.894432600000002</v>
      </c>
      <c r="Q301" s="24">
        <f>0.12298*N301</f>
        <v>5.0581674000000003</v>
      </c>
      <c r="R301" s="24">
        <f>H301+M301</f>
        <v>2.56</v>
      </c>
      <c r="S301" s="24">
        <f t="shared" ref="S301:U302" si="1199">J301+O301</f>
        <v>102.44380000000001</v>
      </c>
      <c r="T301" s="24">
        <f t="shared" si="1199"/>
        <v>92.926567000000006</v>
      </c>
      <c r="U301" s="24">
        <f t="shared" si="1199"/>
        <v>9.5172330000000009</v>
      </c>
      <c r="V301" s="24">
        <v>1.54</v>
      </c>
      <c r="W301" s="24">
        <v>41.13</v>
      </c>
      <c r="X301" s="24">
        <f>V301*W301</f>
        <v>63.340200000000003</v>
      </c>
      <c r="Y301" s="24">
        <f>X301-Z301</f>
        <v>58.671122400000002</v>
      </c>
      <c r="Z301" s="24">
        <f>0.11352*W301</f>
        <v>4.6690776000000005</v>
      </c>
      <c r="AA301" s="24">
        <v>1.02</v>
      </c>
      <c r="AB301" s="24">
        <v>42.77</v>
      </c>
      <c r="AC301" s="24">
        <f>AA301*AB301</f>
        <v>43.625400000000006</v>
      </c>
      <c r="AD301" s="24">
        <f>AC301-AE301</f>
        <v>38.365545400000002</v>
      </c>
      <c r="AE301" s="24">
        <f>0.12298*AB301</f>
        <v>5.2598546000000006</v>
      </c>
      <c r="AF301" s="24">
        <f>V301+AA301</f>
        <v>2.56</v>
      </c>
      <c r="AG301" s="24">
        <f t="shared" ref="AG301:AI302" si="1200">X301+AC301</f>
        <v>106.96560000000001</v>
      </c>
      <c r="AH301" s="24">
        <f t="shared" si="1200"/>
        <v>97.036667800000004</v>
      </c>
      <c r="AI301" s="24">
        <f t="shared" si="1200"/>
        <v>9.928932200000002</v>
      </c>
    </row>
    <row r="302" spans="1:35" hidden="1" x14ac:dyDescent="0.25">
      <c r="A302" s="18"/>
      <c r="B302" s="3" t="s">
        <v>27</v>
      </c>
      <c r="C302" s="17">
        <v>2.56</v>
      </c>
      <c r="D302" s="24">
        <v>32.270000000000003</v>
      </c>
      <c r="E302" s="24">
        <f>C302*D302</f>
        <v>82.611200000000011</v>
      </c>
      <c r="F302" s="24">
        <f>E302-G302</f>
        <v>74.963210000000004</v>
      </c>
      <c r="G302" s="24">
        <f>0.237*D302</f>
        <v>7.6479900000000001</v>
      </c>
      <c r="H302" s="24">
        <v>1.54</v>
      </c>
      <c r="I302" s="24">
        <v>32.270000000000003</v>
      </c>
      <c r="J302" s="24">
        <f>H302*I302</f>
        <v>49.695800000000006</v>
      </c>
      <c r="K302" s="24">
        <f>J302-L302</f>
        <v>46.032509600000004</v>
      </c>
      <c r="L302" s="24">
        <f t="shared" ref="L302" si="1201">0.11352*I302</f>
        <v>3.6632904000000002</v>
      </c>
      <c r="M302" s="24">
        <v>1.02</v>
      </c>
      <c r="N302" s="24">
        <v>33.79</v>
      </c>
      <c r="O302" s="24">
        <f>M302*N302</f>
        <v>34.465800000000002</v>
      </c>
      <c r="P302" s="24">
        <f>O302-Q302</f>
        <v>30.310305800000002</v>
      </c>
      <c r="Q302" s="24">
        <f t="shared" ref="Q302" si="1202">0.12298*N302</f>
        <v>4.1554941999999997</v>
      </c>
      <c r="R302" s="24">
        <f>H302+M302</f>
        <v>2.56</v>
      </c>
      <c r="S302" s="24">
        <f t="shared" si="1199"/>
        <v>84.161600000000007</v>
      </c>
      <c r="T302" s="24">
        <f t="shared" si="1199"/>
        <v>76.342815400000006</v>
      </c>
      <c r="U302" s="24">
        <f t="shared" si="1199"/>
        <v>7.8187845999999999</v>
      </c>
      <c r="V302" s="24">
        <v>1.54</v>
      </c>
      <c r="W302" s="24">
        <v>33.79</v>
      </c>
      <c r="X302" s="24">
        <f>V302*W302</f>
        <v>52.0366</v>
      </c>
      <c r="Y302" s="24">
        <f>X302-Z302</f>
        <v>48.2007592</v>
      </c>
      <c r="Z302" s="24">
        <f t="shared" ref="Z302" si="1203">0.11352*W302</f>
        <v>3.8358407999999997</v>
      </c>
      <c r="AA302" s="24">
        <v>1.02</v>
      </c>
      <c r="AB302" s="24">
        <v>35.14</v>
      </c>
      <c r="AC302" s="24">
        <f>AA302*AB302</f>
        <v>35.842800000000004</v>
      </c>
      <c r="AD302" s="24">
        <f>AC302-AE302</f>
        <v>31.521282800000002</v>
      </c>
      <c r="AE302" s="24">
        <f t="shared" ref="AE302" si="1204">0.12298*AB302</f>
        <v>4.3215172000000006</v>
      </c>
      <c r="AF302" s="24">
        <f>V302+AA302</f>
        <v>2.56</v>
      </c>
      <c r="AG302" s="24">
        <f t="shared" si="1200"/>
        <v>87.879400000000004</v>
      </c>
      <c r="AH302" s="24">
        <f t="shared" si="1200"/>
        <v>79.722042000000002</v>
      </c>
      <c r="AI302" s="24">
        <f t="shared" si="1200"/>
        <v>8.1573580000000003</v>
      </c>
    </row>
    <row r="303" spans="1:35" ht="31.5" hidden="1" x14ac:dyDescent="0.25">
      <c r="A303" s="18"/>
      <c r="B303" s="3" t="s">
        <v>164</v>
      </c>
      <c r="C303" s="17">
        <v>2.56</v>
      </c>
      <c r="D303" s="24">
        <v>32.270000000000003</v>
      </c>
      <c r="E303" s="24">
        <f>C303*D303*0.5</f>
        <v>41.305600000000005</v>
      </c>
      <c r="F303" s="24">
        <f>E303-G303</f>
        <v>37.481605000000002</v>
      </c>
      <c r="G303" s="24">
        <f>0.237*D303*0.5</f>
        <v>3.823995</v>
      </c>
      <c r="H303" s="24">
        <v>1.54</v>
      </c>
      <c r="I303" s="24">
        <v>32.270000000000003</v>
      </c>
      <c r="J303" s="24">
        <f>H303*I303*0.5</f>
        <v>24.847900000000003</v>
      </c>
      <c r="K303" s="24">
        <f>J303-L303</f>
        <v>23.016254800000002</v>
      </c>
      <c r="L303" s="24">
        <f>0.11352*I303*0.5</f>
        <v>1.8316452000000001</v>
      </c>
      <c r="M303" s="24">
        <v>1.02</v>
      </c>
      <c r="N303" s="24">
        <v>33.79</v>
      </c>
      <c r="O303" s="24">
        <f>M303*N303*0.5</f>
        <v>17.232900000000001</v>
      </c>
      <c r="P303" s="24">
        <f>O303-Q303</f>
        <v>15.155152900000001</v>
      </c>
      <c r="Q303" s="24">
        <f>0.12298*N303*0.5</f>
        <v>2.0777470999999998</v>
      </c>
      <c r="R303" s="24">
        <f>H303+M303</f>
        <v>2.56</v>
      </c>
      <c r="S303" s="24">
        <f>J303+O303</f>
        <v>42.080800000000004</v>
      </c>
      <c r="T303" s="24">
        <f>K303+P303</f>
        <v>38.171407700000003</v>
      </c>
      <c r="U303" s="24">
        <f>Q303+L303</f>
        <v>3.9093922999999999</v>
      </c>
      <c r="V303" s="24">
        <v>1.54</v>
      </c>
      <c r="W303" s="24">
        <v>33.79</v>
      </c>
      <c r="X303" s="24">
        <f>V303*W303*0.5</f>
        <v>26.0183</v>
      </c>
      <c r="Y303" s="24">
        <f>X303-Z303</f>
        <v>24.1003796</v>
      </c>
      <c r="Z303" s="24">
        <f>0.11352*W303*0.5</f>
        <v>1.9179203999999999</v>
      </c>
      <c r="AA303" s="24">
        <v>1.02</v>
      </c>
      <c r="AB303" s="24">
        <v>35.14</v>
      </c>
      <c r="AC303" s="24">
        <f>AA303*AB303*0.5</f>
        <v>17.921400000000002</v>
      </c>
      <c r="AD303" s="24">
        <f>AC303-AE303</f>
        <v>15.760641400000001</v>
      </c>
      <c r="AE303" s="24">
        <f>0.12298*AB303*0.5</f>
        <v>2.1607586000000003</v>
      </c>
      <c r="AF303" s="24">
        <f>V303+AA303</f>
        <v>2.56</v>
      </c>
      <c r="AG303" s="24">
        <f>X303+AC303</f>
        <v>43.939700000000002</v>
      </c>
      <c r="AH303" s="24">
        <f>AD303+Y303</f>
        <v>39.861021000000001</v>
      </c>
      <c r="AI303" s="24">
        <f>AE303+Z303</f>
        <v>4.0786790000000002</v>
      </c>
    </row>
    <row r="304" spans="1:35" ht="47.25" hidden="1" x14ac:dyDescent="0.25">
      <c r="A304" s="18"/>
      <c r="B304" s="3" t="s">
        <v>169</v>
      </c>
      <c r="C304" s="17">
        <v>2.56</v>
      </c>
      <c r="D304" s="24">
        <v>32.270000000000003</v>
      </c>
      <c r="E304" s="24">
        <f>C304*D304*2</f>
        <v>165.22240000000002</v>
      </c>
      <c r="F304" s="24">
        <f>E304-G304</f>
        <v>149.92642000000001</v>
      </c>
      <c r="G304" s="24">
        <f>0.237*D304*2</f>
        <v>15.29598</v>
      </c>
      <c r="H304" s="24">
        <v>1.54</v>
      </c>
      <c r="I304" s="24">
        <v>32.270000000000003</v>
      </c>
      <c r="J304" s="24">
        <f>H304*I304*2</f>
        <v>99.391600000000011</v>
      </c>
      <c r="K304" s="24">
        <f>J304-L304</f>
        <v>92.065019200000009</v>
      </c>
      <c r="L304" s="24">
        <f>0.11352*I304*2</f>
        <v>7.3265808000000003</v>
      </c>
      <c r="M304" s="24">
        <v>1.02</v>
      </c>
      <c r="N304" s="24">
        <v>33.79</v>
      </c>
      <c r="O304" s="24">
        <f>M304*N304*2</f>
        <v>68.931600000000003</v>
      </c>
      <c r="P304" s="24">
        <f>O304-Q304</f>
        <v>60.620611600000004</v>
      </c>
      <c r="Q304" s="24">
        <f>0.12298*N304*2</f>
        <v>8.3109883999999994</v>
      </c>
      <c r="R304" s="24">
        <f>H304+M304</f>
        <v>2.56</v>
      </c>
      <c r="S304" s="24">
        <f t="shared" ref="S304" si="1205">J304+O304</f>
        <v>168.32320000000001</v>
      </c>
      <c r="T304" s="24">
        <f t="shared" ref="T304" si="1206">K304+P304</f>
        <v>152.68563080000001</v>
      </c>
      <c r="U304" s="24">
        <f t="shared" ref="U304" si="1207">L304+Q304</f>
        <v>15.6375692</v>
      </c>
      <c r="V304" s="24">
        <v>1.54</v>
      </c>
      <c r="W304" s="24">
        <v>33.79</v>
      </c>
      <c r="X304" s="24">
        <f>V304*W304*2</f>
        <v>104.0732</v>
      </c>
      <c r="Y304" s="24">
        <f>X304-Z304</f>
        <v>96.4015184</v>
      </c>
      <c r="Z304" s="24">
        <f>0.11352*W304*2</f>
        <v>7.6716815999999994</v>
      </c>
      <c r="AA304" s="24">
        <v>1.02</v>
      </c>
      <c r="AB304" s="24">
        <v>35.14</v>
      </c>
      <c r="AC304" s="24">
        <f>AA304*AB304*2</f>
        <v>71.685600000000008</v>
      </c>
      <c r="AD304" s="24">
        <f>AC304-AE304</f>
        <v>63.042565600000003</v>
      </c>
      <c r="AE304" s="24">
        <f>0.12298*AB304*2</f>
        <v>8.6430344000000012</v>
      </c>
      <c r="AF304" s="24">
        <f>V304+AA304</f>
        <v>2.56</v>
      </c>
      <c r="AG304" s="24">
        <f t="shared" ref="AG304" si="1208">X304+AC304</f>
        <v>175.75880000000001</v>
      </c>
      <c r="AH304" s="24">
        <f t="shared" ref="AH304" si="1209">Y304+AD304</f>
        <v>159.444084</v>
      </c>
      <c r="AI304" s="24">
        <f t="shared" ref="AI304" si="1210">Z304+AE304</f>
        <v>16.314716000000001</v>
      </c>
    </row>
    <row r="305" spans="1:35" s="16" customFormat="1" ht="31.5" hidden="1" x14ac:dyDescent="0.25">
      <c r="A305" s="22" t="s">
        <v>127</v>
      </c>
      <c r="B305" s="29" t="s">
        <v>54</v>
      </c>
      <c r="C305" s="15"/>
      <c r="D305" s="8"/>
      <c r="E305" s="8">
        <f>E306+E307+E308+E309+E310</f>
        <v>636.11745000000008</v>
      </c>
      <c r="F305" s="8">
        <f t="shared" ref="F305:G305" si="1211">F306+F307+F308+F309+F310</f>
        <v>636.11745000000008</v>
      </c>
      <c r="G305" s="8">
        <f t="shared" si="1211"/>
        <v>0</v>
      </c>
      <c r="H305" s="8"/>
      <c r="I305" s="8"/>
      <c r="J305" s="8">
        <f t="shared" ref="J305" si="1212">J306+J307+J308+J309+J310</f>
        <v>305.11960000000005</v>
      </c>
      <c r="K305" s="8">
        <f t="shared" ref="K305" si="1213">K306+K307+K308+K309+K310</f>
        <v>305.11960000000005</v>
      </c>
      <c r="L305" s="8">
        <f t="shared" ref="L305" si="1214">L306+L307+L308+L309+L310</f>
        <v>0</v>
      </c>
      <c r="M305" s="8"/>
      <c r="N305" s="8"/>
      <c r="O305" s="8">
        <f t="shared" ref="O305" si="1215">O306+O307+O308+O309+O310</f>
        <v>346.58114999999998</v>
      </c>
      <c r="P305" s="8">
        <f t="shared" ref="P305" si="1216">P306+P307+P308+P309+P310</f>
        <v>346.58114999999998</v>
      </c>
      <c r="Q305" s="8">
        <f t="shared" ref="Q305" si="1217">Q306+Q307+Q308+Q309+Q310</f>
        <v>0</v>
      </c>
      <c r="R305" s="8"/>
      <c r="S305" s="8">
        <f t="shared" ref="S305" si="1218">S306+S307+S308+S309+S310</f>
        <v>651.70074999999997</v>
      </c>
      <c r="T305" s="8">
        <f t="shared" ref="T305" si="1219">T306+T307+T308+T309+T310</f>
        <v>651.70074999999997</v>
      </c>
      <c r="U305" s="8">
        <f t="shared" ref="U305" si="1220">U306+U307+U308+U309+U310</f>
        <v>0</v>
      </c>
      <c r="V305" s="8"/>
      <c r="W305" s="8"/>
      <c r="X305" s="8">
        <f t="shared" ref="X305" si="1221">X306+X307+X308+X309+X310</f>
        <v>319.48399999999998</v>
      </c>
      <c r="Y305" s="8">
        <f t="shared" ref="Y305" si="1222">Y306+Y307+Y308+Y309+Y310</f>
        <v>319.48399999999998</v>
      </c>
      <c r="Z305" s="8">
        <f t="shared" ref="Z305" si="1223">Z306+Z307+Z308+Z309+Z310</f>
        <v>0</v>
      </c>
      <c r="AA305" s="8"/>
      <c r="AB305" s="8"/>
      <c r="AC305" s="8">
        <f t="shared" ref="AC305" si="1224">AC306+AC307+AC308+AC309+AC310</f>
        <v>360.42700000000002</v>
      </c>
      <c r="AD305" s="8">
        <f t="shared" ref="AD305" si="1225">AD306+AD307+AD308+AD309+AD310</f>
        <v>360.42700000000002</v>
      </c>
      <c r="AE305" s="8">
        <f t="shared" ref="AE305" si="1226">AE306+AE307+AE308+AE309+AE310</f>
        <v>0</v>
      </c>
      <c r="AF305" s="8"/>
      <c r="AG305" s="8">
        <f t="shared" ref="AG305" si="1227">AG306+AG307+AG308+AG309+AG310</f>
        <v>679.91100000000006</v>
      </c>
      <c r="AH305" s="8">
        <f t="shared" ref="AH305" si="1228">AH306+AH307+AH308+AH309+AH310</f>
        <v>679.91100000000006</v>
      </c>
      <c r="AI305" s="8">
        <f t="shared" ref="AI305" si="1229">AI306+AI307+AI308+AI309+AI310</f>
        <v>0</v>
      </c>
    </row>
    <row r="306" spans="1:35" hidden="1" x14ac:dyDescent="0.25">
      <c r="A306" s="18"/>
      <c r="B306" s="3" t="s">
        <v>25</v>
      </c>
      <c r="C306" s="17">
        <v>2.85</v>
      </c>
      <c r="D306" s="24">
        <v>39.28</v>
      </c>
      <c r="E306" s="24">
        <f>C306*D306</f>
        <v>111.94800000000001</v>
      </c>
      <c r="F306" s="24">
        <f>E306-G306</f>
        <v>111.94800000000001</v>
      </c>
      <c r="G306" s="24"/>
      <c r="H306" s="24">
        <v>1.34</v>
      </c>
      <c r="I306" s="24">
        <v>39.28</v>
      </c>
      <c r="J306" s="24">
        <f>H306*I306</f>
        <v>52.635200000000005</v>
      </c>
      <c r="K306" s="24">
        <f>J306-L306</f>
        <v>52.635200000000005</v>
      </c>
      <c r="L306" s="24"/>
      <c r="M306" s="24">
        <v>1.51</v>
      </c>
      <c r="N306" s="24">
        <v>41.13</v>
      </c>
      <c r="O306" s="24">
        <f>M306*N306</f>
        <v>62.106300000000005</v>
      </c>
      <c r="P306" s="24">
        <f>O306-Q306</f>
        <v>62.106300000000005</v>
      </c>
      <c r="Q306" s="24"/>
      <c r="R306" s="24">
        <f>H306+M306</f>
        <v>2.85</v>
      </c>
      <c r="S306" s="24">
        <f t="shared" ref="S306:U308" si="1230">J306+O306</f>
        <v>114.7415</v>
      </c>
      <c r="T306" s="24">
        <f t="shared" si="1230"/>
        <v>114.7415</v>
      </c>
      <c r="U306" s="24">
        <f t="shared" si="1230"/>
        <v>0</v>
      </c>
      <c r="V306" s="24">
        <v>1.34</v>
      </c>
      <c r="W306" s="24">
        <v>41.13</v>
      </c>
      <c r="X306" s="24">
        <f>V306*W306</f>
        <v>55.114200000000004</v>
      </c>
      <c r="Y306" s="24">
        <f>X306-Z306</f>
        <v>55.114200000000004</v>
      </c>
      <c r="Z306" s="24"/>
      <c r="AA306" s="24">
        <v>1.51</v>
      </c>
      <c r="AB306" s="24">
        <v>42.77</v>
      </c>
      <c r="AC306" s="24">
        <f>AA306*AB306</f>
        <v>64.582700000000003</v>
      </c>
      <c r="AD306" s="24">
        <f>AC306-AE306</f>
        <v>64.582700000000003</v>
      </c>
      <c r="AE306" s="24"/>
      <c r="AF306" s="24">
        <f>V306+AA306</f>
        <v>2.85</v>
      </c>
      <c r="AG306" s="24">
        <f t="shared" ref="AG306:AI308" si="1231">X306+AC306</f>
        <v>119.6969</v>
      </c>
      <c r="AH306" s="24">
        <f t="shared" si="1231"/>
        <v>119.6969</v>
      </c>
      <c r="AI306" s="24">
        <f t="shared" si="1231"/>
        <v>0</v>
      </c>
    </row>
    <row r="307" spans="1:35" hidden="1" x14ac:dyDescent="0.25">
      <c r="A307" s="18"/>
      <c r="B307" s="3" t="s">
        <v>27</v>
      </c>
      <c r="C307" s="17">
        <v>3.5300000000000002</v>
      </c>
      <c r="D307" s="24">
        <v>32.270000000000003</v>
      </c>
      <c r="E307" s="24">
        <f>C307*D307</f>
        <v>113.91310000000001</v>
      </c>
      <c r="F307" s="24">
        <f>E307-G307</f>
        <v>113.91310000000001</v>
      </c>
      <c r="G307" s="24"/>
      <c r="H307" s="24">
        <v>1.68</v>
      </c>
      <c r="I307" s="24">
        <v>32.270000000000003</v>
      </c>
      <c r="J307" s="24">
        <f>H307*I307</f>
        <v>54.213600000000007</v>
      </c>
      <c r="K307" s="24">
        <f>J307-L307</f>
        <v>54.213600000000007</v>
      </c>
      <c r="L307" s="24"/>
      <c r="M307" s="24">
        <v>1.85</v>
      </c>
      <c r="N307" s="24">
        <v>33.79</v>
      </c>
      <c r="O307" s="24">
        <f>M307*N307</f>
        <v>62.511499999999998</v>
      </c>
      <c r="P307" s="24">
        <f>O307-Q307</f>
        <v>62.511499999999998</v>
      </c>
      <c r="Q307" s="24"/>
      <c r="R307" s="24">
        <f>H307+M307</f>
        <v>3.5300000000000002</v>
      </c>
      <c r="S307" s="24">
        <f t="shared" si="1230"/>
        <v>116.7251</v>
      </c>
      <c r="T307" s="24">
        <f t="shared" si="1230"/>
        <v>116.7251</v>
      </c>
      <c r="U307" s="24">
        <f t="shared" si="1230"/>
        <v>0</v>
      </c>
      <c r="V307" s="24">
        <v>1.68</v>
      </c>
      <c r="W307" s="24">
        <v>33.79</v>
      </c>
      <c r="X307" s="24">
        <f>V307*W307</f>
        <v>56.767199999999995</v>
      </c>
      <c r="Y307" s="24">
        <f>X307-Z307</f>
        <v>56.767199999999995</v>
      </c>
      <c r="Z307" s="24"/>
      <c r="AA307" s="24">
        <v>1.85</v>
      </c>
      <c r="AB307" s="24">
        <v>35.14</v>
      </c>
      <c r="AC307" s="24">
        <f>AA307*AB307</f>
        <v>65.009</v>
      </c>
      <c r="AD307" s="24">
        <f>AC307-AE307</f>
        <v>65.009</v>
      </c>
      <c r="AE307" s="24"/>
      <c r="AF307" s="24">
        <f>V307+AA307</f>
        <v>3.5300000000000002</v>
      </c>
      <c r="AG307" s="24">
        <f t="shared" si="1231"/>
        <v>121.77619999999999</v>
      </c>
      <c r="AH307" s="24">
        <f t="shared" si="1231"/>
        <v>121.77619999999999</v>
      </c>
      <c r="AI307" s="24">
        <f t="shared" si="1231"/>
        <v>0</v>
      </c>
    </row>
    <row r="308" spans="1:35" hidden="1" x14ac:dyDescent="0.25">
      <c r="A308" s="18"/>
      <c r="B308" s="3" t="s">
        <v>26</v>
      </c>
      <c r="C308" s="17">
        <v>0.68</v>
      </c>
      <c r="D308" s="24">
        <v>184.52</v>
      </c>
      <c r="E308" s="24">
        <f>C308*D308</f>
        <v>125.47360000000002</v>
      </c>
      <c r="F308" s="24">
        <f>E308-G308</f>
        <v>125.47360000000002</v>
      </c>
      <c r="G308" s="24"/>
      <c r="H308" s="24">
        <v>0.34</v>
      </c>
      <c r="I308" s="24">
        <v>184.52</v>
      </c>
      <c r="J308" s="24">
        <f>H308*I308</f>
        <v>62.736800000000009</v>
      </c>
      <c r="K308" s="24">
        <f>J308-L308</f>
        <v>62.736800000000009</v>
      </c>
      <c r="L308" s="24"/>
      <c r="M308" s="24">
        <v>0.34</v>
      </c>
      <c r="N308" s="24">
        <v>193.19</v>
      </c>
      <c r="O308" s="24">
        <f>M308*N308</f>
        <v>65.684600000000003</v>
      </c>
      <c r="P308" s="24">
        <f>O308-Q308</f>
        <v>65.684600000000003</v>
      </c>
      <c r="Q308" s="24"/>
      <c r="R308" s="24">
        <f>H308+M308</f>
        <v>0.68</v>
      </c>
      <c r="S308" s="24">
        <f t="shared" si="1230"/>
        <v>128.42140000000001</v>
      </c>
      <c r="T308" s="24">
        <f t="shared" si="1230"/>
        <v>128.42140000000001</v>
      </c>
      <c r="U308" s="24">
        <f t="shared" si="1230"/>
        <v>0</v>
      </c>
      <c r="V308" s="24">
        <v>0.34</v>
      </c>
      <c r="W308" s="24">
        <v>193.19</v>
      </c>
      <c r="X308" s="24">
        <f>V308*W308</f>
        <v>65.684600000000003</v>
      </c>
      <c r="Y308" s="24">
        <f>X308-Z308</f>
        <v>65.684600000000003</v>
      </c>
      <c r="Z308" s="24"/>
      <c r="AA308" s="24">
        <v>0.34</v>
      </c>
      <c r="AB308" s="24">
        <v>200.92</v>
      </c>
      <c r="AC308" s="24">
        <f>AA308*AB308</f>
        <v>68.312799999999996</v>
      </c>
      <c r="AD308" s="24">
        <f>AC308-AE308</f>
        <v>68.312799999999996</v>
      </c>
      <c r="AE308" s="24"/>
      <c r="AF308" s="24">
        <f>V308+AA308</f>
        <v>0.68</v>
      </c>
      <c r="AG308" s="24">
        <f t="shared" si="1231"/>
        <v>133.9974</v>
      </c>
      <c r="AH308" s="24">
        <f t="shared" si="1231"/>
        <v>133.9974</v>
      </c>
      <c r="AI308" s="24">
        <f t="shared" si="1231"/>
        <v>0</v>
      </c>
    </row>
    <row r="309" spans="1:35" ht="31.5" hidden="1" x14ac:dyDescent="0.25">
      <c r="A309" s="18"/>
      <c r="B309" s="3" t="s">
        <v>164</v>
      </c>
      <c r="C309" s="17">
        <v>3.5300000000000002</v>
      </c>
      <c r="D309" s="24">
        <v>32.270000000000003</v>
      </c>
      <c r="E309" s="24">
        <f>C309*D309*0.5</f>
        <v>56.956550000000007</v>
      </c>
      <c r="F309" s="24">
        <f>E309</f>
        <v>56.956550000000007</v>
      </c>
      <c r="G309" s="24"/>
      <c r="H309" s="24">
        <v>1.68</v>
      </c>
      <c r="I309" s="24">
        <v>32.270000000000003</v>
      </c>
      <c r="J309" s="24">
        <f>H309*I309*0.5</f>
        <v>27.106800000000003</v>
      </c>
      <c r="K309" s="24">
        <f>J309</f>
        <v>27.106800000000003</v>
      </c>
      <c r="L309" s="24"/>
      <c r="M309" s="24">
        <v>1.85</v>
      </c>
      <c r="N309" s="24">
        <v>33.79</v>
      </c>
      <c r="O309" s="24">
        <f>M309*N309*0.5</f>
        <v>31.255749999999999</v>
      </c>
      <c r="P309" s="24">
        <f>O309</f>
        <v>31.255749999999999</v>
      </c>
      <c r="Q309" s="24"/>
      <c r="R309" s="24">
        <f>H309+M309</f>
        <v>3.5300000000000002</v>
      </c>
      <c r="S309" s="24">
        <f>J309+O309</f>
        <v>58.362549999999999</v>
      </c>
      <c r="T309" s="24">
        <f>S309</f>
        <v>58.362549999999999</v>
      </c>
      <c r="U309" s="24">
        <v>0</v>
      </c>
      <c r="V309" s="24">
        <v>1.68</v>
      </c>
      <c r="W309" s="24">
        <v>33.79</v>
      </c>
      <c r="X309" s="24">
        <f>W309*V309*0.5</f>
        <v>28.383599999999998</v>
      </c>
      <c r="Y309" s="24">
        <f>X309</f>
        <v>28.383599999999998</v>
      </c>
      <c r="Z309" s="24"/>
      <c r="AA309" s="24">
        <v>1.85</v>
      </c>
      <c r="AB309" s="24">
        <v>35.14</v>
      </c>
      <c r="AC309" s="24">
        <f>AA309*AB309*0.5</f>
        <v>32.5045</v>
      </c>
      <c r="AD309" s="24">
        <f>AC309</f>
        <v>32.5045</v>
      </c>
      <c r="AE309" s="24"/>
      <c r="AF309" s="24">
        <f>V309+AA309</f>
        <v>3.5300000000000002</v>
      </c>
      <c r="AG309" s="24">
        <f>X309+AC309</f>
        <v>60.888099999999994</v>
      </c>
      <c r="AH309" s="24">
        <f>AG309</f>
        <v>60.888099999999994</v>
      </c>
      <c r="AI309" s="24">
        <v>0</v>
      </c>
    </row>
    <row r="310" spans="1:35" ht="47.25" hidden="1" x14ac:dyDescent="0.25">
      <c r="A310" s="18"/>
      <c r="B310" s="3" t="s">
        <v>169</v>
      </c>
      <c r="C310" s="17">
        <v>3.5300000000000002</v>
      </c>
      <c r="D310" s="24">
        <v>32.270000000000003</v>
      </c>
      <c r="E310" s="24">
        <f>C310*D310*2</f>
        <v>227.82620000000003</v>
      </c>
      <c r="F310" s="24">
        <f>E310-G310</f>
        <v>227.82620000000003</v>
      </c>
      <c r="G310" s="24"/>
      <c r="H310" s="24">
        <v>1.68</v>
      </c>
      <c r="I310" s="24">
        <v>32.270000000000003</v>
      </c>
      <c r="J310" s="24">
        <f>H310*I310*2</f>
        <v>108.42720000000001</v>
      </c>
      <c r="K310" s="24">
        <f>J310-L310</f>
        <v>108.42720000000001</v>
      </c>
      <c r="L310" s="24"/>
      <c r="M310" s="24">
        <v>1.85</v>
      </c>
      <c r="N310" s="24">
        <v>33.79</v>
      </c>
      <c r="O310" s="24">
        <f>M310*N310*2</f>
        <v>125.023</v>
      </c>
      <c r="P310" s="24">
        <f>O310-Q310</f>
        <v>125.023</v>
      </c>
      <c r="Q310" s="24"/>
      <c r="R310" s="24">
        <f>H310+M310</f>
        <v>3.5300000000000002</v>
      </c>
      <c r="S310" s="24">
        <f t="shared" ref="S310" si="1232">J310+O310</f>
        <v>233.4502</v>
      </c>
      <c r="T310" s="24">
        <f t="shared" ref="T310" si="1233">K310+P310</f>
        <v>233.4502</v>
      </c>
      <c r="U310" s="24">
        <f t="shared" ref="U310" si="1234">L310+Q310</f>
        <v>0</v>
      </c>
      <c r="V310" s="24">
        <v>1.68</v>
      </c>
      <c r="W310" s="24">
        <v>33.79</v>
      </c>
      <c r="X310" s="24">
        <f>V310*W310*2</f>
        <v>113.53439999999999</v>
      </c>
      <c r="Y310" s="24">
        <f>X310-Z310</f>
        <v>113.53439999999999</v>
      </c>
      <c r="Z310" s="24"/>
      <c r="AA310" s="24">
        <v>1.85</v>
      </c>
      <c r="AB310" s="24">
        <v>35.14</v>
      </c>
      <c r="AC310" s="24">
        <f>AA310*AB310*2</f>
        <v>130.018</v>
      </c>
      <c r="AD310" s="24">
        <f>AC310-AE310</f>
        <v>130.018</v>
      </c>
      <c r="AE310" s="24"/>
      <c r="AF310" s="24">
        <f>V310+AA310</f>
        <v>3.5300000000000002</v>
      </c>
      <c r="AG310" s="24">
        <f t="shared" ref="AG310" si="1235">X310+AC310</f>
        <v>243.55239999999998</v>
      </c>
      <c r="AH310" s="24">
        <f t="shared" ref="AH310" si="1236">Y310+AD310</f>
        <v>243.55239999999998</v>
      </c>
      <c r="AI310" s="24">
        <f t="shared" ref="AI310" si="1237">Z310+AE310</f>
        <v>0</v>
      </c>
    </row>
    <row r="311" spans="1:35" s="16" customFormat="1" ht="47.25" hidden="1" x14ac:dyDescent="0.25">
      <c r="A311" s="22" t="s">
        <v>174</v>
      </c>
      <c r="B311" s="29" t="s">
        <v>175</v>
      </c>
      <c r="C311" s="15"/>
      <c r="D311" s="8"/>
      <c r="E311" s="8">
        <f>E312+E313+E314+E315</f>
        <v>1162.999</v>
      </c>
      <c r="F311" s="8">
        <f t="shared" ref="F311:G311" si="1238">F312+F313+F314+F315</f>
        <v>1162.999</v>
      </c>
      <c r="G311" s="8">
        <f t="shared" si="1238"/>
        <v>0</v>
      </c>
      <c r="H311" s="8"/>
      <c r="I311" s="8"/>
      <c r="J311" s="8">
        <f t="shared" ref="J311:L311" si="1239">J312+J313+J314+J315</f>
        <v>908.78325000000007</v>
      </c>
      <c r="K311" s="8">
        <f t="shared" si="1239"/>
        <v>908.78325000000007</v>
      </c>
      <c r="L311" s="8">
        <f t="shared" si="1239"/>
        <v>0</v>
      </c>
      <c r="M311" s="8"/>
      <c r="N311" s="8"/>
      <c r="O311" s="8">
        <f t="shared" ref="O311:Q311" si="1240">O312+O313+O314+O315</f>
        <v>1058.3827999999999</v>
      </c>
      <c r="P311" s="8">
        <f t="shared" si="1240"/>
        <v>1058.3827999999999</v>
      </c>
      <c r="Q311" s="8">
        <f t="shared" si="1240"/>
        <v>0</v>
      </c>
      <c r="R311" s="8"/>
      <c r="S311" s="8">
        <f t="shared" ref="S311:U311" si="1241">S312+S313+S314+S315</f>
        <v>1967.1660499999998</v>
      </c>
      <c r="T311" s="8">
        <f t="shared" si="1241"/>
        <v>1967.1660499999998</v>
      </c>
      <c r="U311" s="8">
        <f t="shared" si="1241"/>
        <v>0</v>
      </c>
      <c r="V311" s="8"/>
      <c r="W311" s="8"/>
      <c r="X311" s="8">
        <f>X312+X313+X314+X315</f>
        <v>951.58814999999993</v>
      </c>
      <c r="Y311" s="8">
        <f t="shared" ref="Y311:Z311" si="1242">Y312+Y313+Y314+Y315</f>
        <v>951.58814999999993</v>
      </c>
      <c r="Z311" s="8">
        <f t="shared" si="1242"/>
        <v>0</v>
      </c>
      <c r="AA311" s="8"/>
      <c r="AB311" s="8"/>
      <c r="AC311" s="8">
        <f t="shared" ref="AC311:AE311" si="1243">AC312+AC313+AC314+AC315</f>
        <v>1100.6464000000001</v>
      </c>
      <c r="AD311" s="8">
        <f t="shared" si="1243"/>
        <v>1100.6464000000001</v>
      </c>
      <c r="AE311" s="8">
        <f t="shared" si="1243"/>
        <v>0</v>
      </c>
      <c r="AF311" s="8"/>
      <c r="AG311" s="8">
        <f t="shared" ref="AG311:AI311" si="1244">AG312+AG313+AG314+AG315</f>
        <v>2052.2345500000001</v>
      </c>
      <c r="AH311" s="8">
        <f t="shared" si="1244"/>
        <v>2052.2345500000001</v>
      </c>
      <c r="AI311" s="8">
        <f t="shared" si="1244"/>
        <v>0</v>
      </c>
    </row>
    <row r="312" spans="1:35" hidden="1" x14ac:dyDescent="0.25">
      <c r="A312" s="18"/>
      <c r="B312" s="3" t="s">
        <v>25</v>
      </c>
      <c r="C312" s="17">
        <v>7.64</v>
      </c>
      <c r="D312" s="24">
        <v>39.28</v>
      </c>
      <c r="E312" s="24">
        <f>C312*D312</f>
        <v>300.0992</v>
      </c>
      <c r="F312" s="24">
        <f>E312-G312</f>
        <v>300.0992</v>
      </c>
      <c r="G312" s="24"/>
      <c r="H312" s="24">
        <v>5.97</v>
      </c>
      <c r="I312" s="24">
        <v>39.28</v>
      </c>
      <c r="J312" s="24">
        <f>H312*I312</f>
        <v>234.5016</v>
      </c>
      <c r="K312" s="24">
        <f>J312-L312</f>
        <v>234.5016</v>
      </c>
      <c r="L312" s="24"/>
      <c r="M312" s="24">
        <v>6.64</v>
      </c>
      <c r="N312" s="24">
        <v>41.13</v>
      </c>
      <c r="O312" s="24">
        <f>M312*N312</f>
        <v>273.10320000000002</v>
      </c>
      <c r="P312" s="24">
        <f>O312-Q312</f>
        <v>273.10320000000002</v>
      </c>
      <c r="Q312" s="24"/>
      <c r="R312" s="24">
        <f>H312+M312</f>
        <v>12.61</v>
      </c>
      <c r="S312" s="24">
        <f t="shared" ref="S312:S313" si="1245">J312+O312</f>
        <v>507.60480000000001</v>
      </c>
      <c r="T312" s="24">
        <f t="shared" ref="T312:T313" si="1246">K312+P312</f>
        <v>507.60480000000001</v>
      </c>
      <c r="U312" s="24">
        <f t="shared" ref="U312:U313" si="1247">L312+Q312</f>
        <v>0</v>
      </c>
      <c r="V312" s="24">
        <v>5.97</v>
      </c>
      <c r="W312" s="24">
        <v>41.13</v>
      </c>
      <c r="X312" s="24">
        <f>V312*W312</f>
        <v>245.5461</v>
      </c>
      <c r="Y312" s="24">
        <f>X312-Z312</f>
        <v>245.5461</v>
      </c>
      <c r="Z312" s="24"/>
      <c r="AA312" s="24">
        <v>6.64</v>
      </c>
      <c r="AB312" s="24">
        <v>42.77</v>
      </c>
      <c r="AC312" s="24">
        <f>AA312*AB312</f>
        <v>283.99279999999999</v>
      </c>
      <c r="AD312" s="24">
        <f>AC312-AE312</f>
        <v>283.99279999999999</v>
      </c>
      <c r="AE312" s="24"/>
      <c r="AF312" s="24">
        <f>V312+AA312</f>
        <v>12.61</v>
      </c>
      <c r="AG312" s="24">
        <f t="shared" ref="AG312:AG313" si="1248">X312+AC312</f>
        <v>529.53890000000001</v>
      </c>
      <c r="AH312" s="24">
        <f t="shared" ref="AH312:AH313" si="1249">Y312+AD312</f>
        <v>529.53890000000001</v>
      </c>
      <c r="AI312" s="24">
        <f t="shared" ref="AI312:AI313" si="1250">Z312+AE312</f>
        <v>0</v>
      </c>
    </row>
    <row r="313" spans="1:35" hidden="1" x14ac:dyDescent="0.25">
      <c r="A313" s="18"/>
      <c r="B313" s="3" t="s">
        <v>27</v>
      </c>
      <c r="C313" s="17">
        <v>7.64</v>
      </c>
      <c r="D313" s="24">
        <v>32.270000000000003</v>
      </c>
      <c r="E313" s="24">
        <f>C313*D313</f>
        <v>246.5428</v>
      </c>
      <c r="F313" s="24">
        <f>E313-G313</f>
        <v>246.5428</v>
      </c>
      <c r="G313" s="24"/>
      <c r="H313" s="24">
        <v>5.97</v>
      </c>
      <c r="I313" s="24">
        <v>32.270000000000003</v>
      </c>
      <c r="J313" s="24">
        <f>H313*I313</f>
        <v>192.65190000000001</v>
      </c>
      <c r="K313" s="24">
        <f>J313-L313</f>
        <v>192.65190000000001</v>
      </c>
      <c r="L313" s="24"/>
      <c r="M313" s="24">
        <v>6.64</v>
      </c>
      <c r="N313" s="24">
        <v>33.79</v>
      </c>
      <c r="O313" s="24">
        <f>M313*N313</f>
        <v>224.36559999999997</v>
      </c>
      <c r="P313" s="24">
        <f>O313-Q313</f>
        <v>224.36559999999997</v>
      </c>
      <c r="Q313" s="24"/>
      <c r="R313" s="24">
        <f>H313+M313</f>
        <v>12.61</v>
      </c>
      <c r="S313" s="24">
        <f t="shared" si="1245"/>
        <v>417.01749999999998</v>
      </c>
      <c r="T313" s="24">
        <f t="shared" si="1246"/>
        <v>417.01749999999998</v>
      </c>
      <c r="U313" s="24">
        <f t="shared" si="1247"/>
        <v>0</v>
      </c>
      <c r="V313" s="24">
        <v>5.97</v>
      </c>
      <c r="W313" s="24">
        <v>33.79</v>
      </c>
      <c r="X313" s="24">
        <f>V313*W313</f>
        <v>201.72629999999998</v>
      </c>
      <c r="Y313" s="24">
        <f>X313-Z313</f>
        <v>201.72629999999998</v>
      </c>
      <c r="Z313" s="24"/>
      <c r="AA313" s="24">
        <v>6.64</v>
      </c>
      <c r="AB313" s="24">
        <v>35.14</v>
      </c>
      <c r="AC313" s="24">
        <f>AA313*AB313</f>
        <v>233.3296</v>
      </c>
      <c r="AD313" s="24">
        <f>AC313-AE313</f>
        <v>233.3296</v>
      </c>
      <c r="AE313" s="24"/>
      <c r="AF313" s="24">
        <f>V313+AA313</f>
        <v>12.61</v>
      </c>
      <c r="AG313" s="24">
        <f t="shared" si="1248"/>
        <v>435.05589999999995</v>
      </c>
      <c r="AH313" s="24">
        <f t="shared" si="1249"/>
        <v>435.05589999999995</v>
      </c>
      <c r="AI313" s="24">
        <f t="shared" si="1250"/>
        <v>0</v>
      </c>
    </row>
    <row r="314" spans="1:35" ht="31.5" hidden="1" x14ac:dyDescent="0.25">
      <c r="A314" s="18"/>
      <c r="B314" s="3" t="s">
        <v>164</v>
      </c>
      <c r="C314" s="17">
        <v>7.64</v>
      </c>
      <c r="D314" s="24">
        <v>32.270000000000003</v>
      </c>
      <c r="E314" s="24">
        <f>C314*D314*0.5</f>
        <v>123.2714</v>
      </c>
      <c r="F314" s="24">
        <f>E314</f>
        <v>123.2714</v>
      </c>
      <c r="G314" s="24"/>
      <c r="H314" s="24">
        <v>5.97</v>
      </c>
      <c r="I314" s="24">
        <v>32.270000000000003</v>
      </c>
      <c r="J314" s="24">
        <f>H314*I314*0.5</f>
        <v>96.325950000000006</v>
      </c>
      <c r="K314" s="24">
        <f>J314</f>
        <v>96.325950000000006</v>
      </c>
      <c r="L314" s="24"/>
      <c r="M314" s="24">
        <v>6.64</v>
      </c>
      <c r="N314" s="24">
        <v>33.79</v>
      </c>
      <c r="O314" s="24">
        <f>M314*N314*0.5</f>
        <v>112.18279999999999</v>
      </c>
      <c r="P314" s="24">
        <f>O314</f>
        <v>112.18279999999999</v>
      </c>
      <c r="Q314" s="24"/>
      <c r="R314" s="24">
        <f>H314+M314</f>
        <v>12.61</v>
      </c>
      <c r="S314" s="24">
        <f>J314+O314</f>
        <v>208.50874999999999</v>
      </c>
      <c r="T314" s="24">
        <f>S314</f>
        <v>208.50874999999999</v>
      </c>
      <c r="U314" s="24">
        <v>0</v>
      </c>
      <c r="V314" s="24">
        <v>5.97</v>
      </c>
      <c r="W314" s="24">
        <v>33.79</v>
      </c>
      <c r="X314" s="24">
        <f>W314*V314*0.5</f>
        <v>100.86314999999999</v>
      </c>
      <c r="Y314" s="24">
        <f>X314</f>
        <v>100.86314999999999</v>
      </c>
      <c r="Z314" s="24"/>
      <c r="AA314" s="24">
        <v>6.64</v>
      </c>
      <c r="AB314" s="24">
        <v>35.14</v>
      </c>
      <c r="AC314" s="24">
        <f>AA314*AB314*0.5</f>
        <v>116.6648</v>
      </c>
      <c r="AD314" s="24">
        <f>AC314</f>
        <v>116.6648</v>
      </c>
      <c r="AE314" s="24"/>
      <c r="AF314" s="24">
        <f>V314+AA314</f>
        <v>12.61</v>
      </c>
      <c r="AG314" s="24">
        <f>X314+AC314</f>
        <v>217.52794999999998</v>
      </c>
      <c r="AH314" s="24">
        <f>AG314</f>
        <v>217.52794999999998</v>
      </c>
      <c r="AI314" s="24">
        <v>0</v>
      </c>
    </row>
    <row r="315" spans="1:35" ht="47.25" hidden="1" x14ac:dyDescent="0.25">
      <c r="A315" s="18"/>
      <c r="B315" s="3" t="s">
        <v>169</v>
      </c>
      <c r="C315" s="17">
        <v>7.64</v>
      </c>
      <c r="D315" s="24">
        <v>32.270000000000003</v>
      </c>
      <c r="E315" s="24">
        <f>C315*D315*2</f>
        <v>493.0856</v>
      </c>
      <c r="F315" s="24">
        <f>E315-G315</f>
        <v>493.0856</v>
      </c>
      <c r="G315" s="24"/>
      <c r="H315" s="24">
        <v>5.97</v>
      </c>
      <c r="I315" s="24">
        <v>32.270000000000003</v>
      </c>
      <c r="J315" s="24">
        <f>H315*I315*2</f>
        <v>385.30380000000002</v>
      </c>
      <c r="K315" s="24">
        <f>J315-L315</f>
        <v>385.30380000000002</v>
      </c>
      <c r="L315" s="24"/>
      <c r="M315" s="24">
        <v>6.64</v>
      </c>
      <c r="N315" s="24">
        <v>33.79</v>
      </c>
      <c r="O315" s="24">
        <f>M315*N315*2</f>
        <v>448.73119999999994</v>
      </c>
      <c r="P315" s="24">
        <f>O315-Q315</f>
        <v>448.73119999999994</v>
      </c>
      <c r="Q315" s="24"/>
      <c r="R315" s="24">
        <f>H315+M315</f>
        <v>12.61</v>
      </c>
      <c r="S315" s="24">
        <f t="shared" ref="S315" si="1251">J315+O315</f>
        <v>834.03499999999997</v>
      </c>
      <c r="T315" s="24">
        <f t="shared" ref="T315" si="1252">K315+P315</f>
        <v>834.03499999999997</v>
      </c>
      <c r="U315" s="24">
        <f t="shared" ref="U315" si="1253">L315+Q315</f>
        <v>0</v>
      </c>
      <c r="V315" s="24">
        <v>5.97</v>
      </c>
      <c r="W315" s="24">
        <v>33.79</v>
      </c>
      <c r="X315" s="24">
        <f>V315*W315*2</f>
        <v>403.45259999999996</v>
      </c>
      <c r="Y315" s="24">
        <f>X315-Z315</f>
        <v>403.45259999999996</v>
      </c>
      <c r="Z315" s="24"/>
      <c r="AA315" s="24">
        <v>6.64</v>
      </c>
      <c r="AB315" s="24">
        <v>35.14</v>
      </c>
      <c r="AC315" s="24">
        <f>AA315*AB315*2</f>
        <v>466.6592</v>
      </c>
      <c r="AD315" s="24">
        <f>AC315-AE315</f>
        <v>466.6592</v>
      </c>
      <c r="AE315" s="24"/>
      <c r="AF315" s="24">
        <f>V315+AA315</f>
        <v>12.61</v>
      </c>
      <c r="AG315" s="24">
        <f t="shared" ref="AG315" si="1254">X315+AC315</f>
        <v>870.1117999999999</v>
      </c>
      <c r="AH315" s="24">
        <f t="shared" ref="AH315" si="1255">Y315+AD315</f>
        <v>870.1117999999999</v>
      </c>
      <c r="AI315" s="24">
        <f t="shared" ref="AI315" si="1256">Z315+AE315</f>
        <v>0</v>
      </c>
    </row>
    <row r="316" spans="1:35" s="16" customFormat="1" ht="31.5" hidden="1" x14ac:dyDescent="0.25">
      <c r="A316" s="22" t="s">
        <v>128</v>
      </c>
      <c r="B316" s="1" t="s">
        <v>56</v>
      </c>
      <c r="C316" s="8">
        <f t="shared" ref="C316" si="1257">SUM(C318:C321)</f>
        <v>61.01100000000001</v>
      </c>
      <c r="D316" s="8"/>
      <c r="E316" s="8">
        <f>SUM(E318:E321)</f>
        <v>2184.3889950000003</v>
      </c>
      <c r="F316" s="8">
        <f t="shared" ref="F316:AI316" si="1258">SUM(F318:F321)</f>
        <v>1540.92929385</v>
      </c>
      <c r="G316" s="8">
        <f t="shared" si="1258"/>
        <v>643.45970115000011</v>
      </c>
      <c r="H316" s="8">
        <f t="shared" si="1258"/>
        <v>36.102000000000004</v>
      </c>
      <c r="I316" s="8"/>
      <c r="J316" s="8">
        <f t="shared" si="1258"/>
        <v>1325.5137399999999</v>
      </c>
      <c r="K316" s="8">
        <f t="shared" si="1258"/>
        <v>926.99314628499997</v>
      </c>
      <c r="L316" s="8">
        <f t="shared" si="1258"/>
        <v>398.52059371500002</v>
      </c>
      <c r="M316" s="8">
        <f t="shared" si="1258"/>
        <v>24.908999999999999</v>
      </c>
      <c r="N316" s="8"/>
      <c r="O316" s="8">
        <f t="shared" si="1258"/>
        <v>899.31024500000012</v>
      </c>
      <c r="P316" s="8">
        <f t="shared" si="1258"/>
        <v>642.84174793499994</v>
      </c>
      <c r="Q316" s="8">
        <f t="shared" si="1258"/>
        <v>256.46849706500001</v>
      </c>
      <c r="R316" s="8">
        <f t="shared" si="1258"/>
        <v>61.01100000000001</v>
      </c>
      <c r="S316" s="8">
        <f t="shared" si="1258"/>
        <v>2224.823985</v>
      </c>
      <c r="T316" s="8">
        <f t="shared" si="1258"/>
        <v>1569.83489422</v>
      </c>
      <c r="U316" s="8">
        <f t="shared" si="1258"/>
        <v>654.98909078000008</v>
      </c>
      <c r="V316" s="8">
        <f t="shared" si="1258"/>
        <v>36.102000000000004</v>
      </c>
      <c r="W316" s="8"/>
      <c r="X316" s="8">
        <f t="shared" si="1258"/>
        <v>1387.9077600000001</v>
      </c>
      <c r="Y316" s="8">
        <f t="shared" si="1258"/>
        <v>970.63195321499995</v>
      </c>
      <c r="Z316" s="8">
        <f t="shared" si="1258"/>
        <v>417.27580678500004</v>
      </c>
      <c r="AA316" s="8">
        <f t="shared" si="1258"/>
        <v>24.908999999999999</v>
      </c>
      <c r="AB316" s="8"/>
      <c r="AC316" s="8">
        <f t="shared" si="1258"/>
        <v>935.22544000000005</v>
      </c>
      <c r="AD316" s="8">
        <f t="shared" si="1258"/>
        <v>668.51232651999999</v>
      </c>
      <c r="AE316" s="8">
        <f t="shared" si="1258"/>
        <v>266.71311347999995</v>
      </c>
      <c r="AF316" s="8">
        <f t="shared" si="1258"/>
        <v>61.01100000000001</v>
      </c>
      <c r="AG316" s="8">
        <f t="shared" si="1258"/>
        <v>2323.1331999999998</v>
      </c>
      <c r="AH316" s="8">
        <f t="shared" si="1258"/>
        <v>1639.1442797350001</v>
      </c>
      <c r="AI316" s="8">
        <f t="shared" si="1258"/>
        <v>683.98892026499993</v>
      </c>
    </row>
    <row r="317" spans="1:35" hidden="1" x14ac:dyDescent="0.25">
      <c r="A317" s="18"/>
      <c r="B317" s="4" t="s">
        <v>11</v>
      </c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</row>
    <row r="318" spans="1:35" hidden="1" x14ac:dyDescent="0.25">
      <c r="A318" s="18"/>
      <c r="B318" s="3" t="s">
        <v>25</v>
      </c>
      <c r="C318" s="24">
        <f>C323+C327+C332+C340+C356+C360+C364+C368+C336</f>
        <v>18.127000000000006</v>
      </c>
      <c r="D318" s="24"/>
      <c r="E318" s="24">
        <f t="shared" ref="E318:H318" si="1259">E323+E327+E332+E340+E356+E360+E364+E368+E336</f>
        <v>712.02856000000008</v>
      </c>
      <c r="F318" s="24">
        <f t="shared" si="1259"/>
        <v>536.88728880000008</v>
      </c>
      <c r="G318" s="24">
        <f t="shared" si="1259"/>
        <v>175.14127120000001</v>
      </c>
      <c r="H318" s="24">
        <f t="shared" si="1259"/>
        <v>10.504</v>
      </c>
      <c r="I318" s="24"/>
      <c r="J318" s="24">
        <f t="shared" ref="J318:M318" si="1260">J323+J327+J332+J340+J356+J360+J364+J368+J336</f>
        <v>412.59711999999996</v>
      </c>
      <c r="K318" s="24">
        <f t="shared" si="1260"/>
        <v>310.45187607999998</v>
      </c>
      <c r="L318" s="24">
        <f t="shared" si="1260"/>
        <v>102.14524392</v>
      </c>
      <c r="M318" s="24">
        <f t="shared" si="1260"/>
        <v>7.6229999999999993</v>
      </c>
      <c r="N318" s="24"/>
      <c r="O318" s="24">
        <f t="shared" ref="O318:V318" si="1261">O323+O327+O332+O340+O356+O360+O364+O368+O336</f>
        <v>313.53399000000007</v>
      </c>
      <c r="P318" s="24">
        <f t="shared" si="1261"/>
        <v>237.10001337</v>
      </c>
      <c r="Q318" s="24">
        <f t="shared" si="1261"/>
        <v>76.433976630000004</v>
      </c>
      <c r="R318" s="24">
        <f t="shared" si="1261"/>
        <v>18.127000000000006</v>
      </c>
      <c r="S318" s="24">
        <f t="shared" si="1261"/>
        <v>726.13110999999981</v>
      </c>
      <c r="T318" s="24">
        <f t="shared" si="1261"/>
        <v>547.55188944999998</v>
      </c>
      <c r="U318" s="24">
        <f t="shared" si="1261"/>
        <v>178.57922054999997</v>
      </c>
      <c r="V318" s="24">
        <f t="shared" si="1261"/>
        <v>10.504</v>
      </c>
      <c r="W318" s="24"/>
      <c r="X318" s="24">
        <f t="shared" ref="X318:AA318" si="1262">X323+X327+X332+X340+X356+X360+X364+X368+X336</f>
        <v>432.0295200000001</v>
      </c>
      <c r="Y318" s="24">
        <f t="shared" si="1262"/>
        <v>325.07346393000012</v>
      </c>
      <c r="Z318" s="24">
        <f t="shared" si="1262"/>
        <v>106.95605607</v>
      </c>
      <c r="AA318" s="24">
        <f t="shared" si="1262"/>
        <v>7.6229999999999993</v>
      </c>
      <c r="AB318" s="24"/>
      <c r="AC318" s="24">
        <f t="shared" ref="AC318:AI318" si="1263">AC323+AC327+AC332+AC340+AC356+AC360+AC364+AC368+AC336</f>
        <v>326.03571000000005</v>
      </c>
      <c r="AD318" s="24">
        <f t="shared" si="1263"/>
        <v>246.55403772999998</v>
      </c>
      <c r="AE318" s="24">
        <f t="shared" si="1263"/>
        <v>79.481672270000004</v>
      </c>
      <c r="AF318" s="24">
        <f t="shared" si="1263"/>
        <v>18.127000000000006</v>
      </c>
      <c r="AG318" s="24">
        <f t="shared" si="1263"/>
        <v>758.06523000000016</v>
      </c>
      <c r="AH318" s="24">
        <f t="shared" si="1263"/>
        <v>571.62750166000001</v>
      </c>
      <c r="AI318" s="24">
        <f t="shared" si="1263"/>
        <v>186.43772833999998</v>
      </c>
    </row>
    <row r="319" spans="1:35" hidden="1" x14ac:dyDescent="0.25">
      <c r="A319" s="18"/>
      <c r="B319" s="3" t="s">
        <v>31</v>
      </c>
      <c r="C319" s="24">
        <f>C328+0</f>
        <v>2.71</v>
      </c>
      <c r="D319" s="24"/>
      <c r="E319" s="24">
        <f t="shared" ref="E319:H319" si="1264">E328+0</f>
        <v>500.04920000000004</v>
      </c>
      <c r="F319" s="24">
        <f t="shared" si="1264"/>
        <v>300.02952000000005</v>
      </c>
      <c r="G319" s="24">
        <f t="shared" si="1264"/>
        <v>200.01968000000002</v>
      </c>
      <c r="H319" s="24">
        <f t="shared" si="1264"/>
        <v>1.83</v>
      </c>
      <c r="I319" s="24"/>
      <c r="J319" s="24">
        <f t="shared" ref="J319:M319" si="1265">J328+0</f>
        <v>337.67160000000001</v>
      </c>
      <c r="K319" s="24">
        <f t="shared" si="1265"/>
        <v>202.60296</v>
      </c>
      <c r="L319" s="24">
        <f t="shared" si="1265"/>
        <v>135.06864000000002</v>
      </c>
      <c r="M319" s="24">
        <f t="shared" si="1265"/>
        <v>0.88</v>
      </c>
      <c r="N319" s="24"/>
      <c r="O319" s="24">
        <f t="shared" ref="O319:V319" si="1266">O328+0</f>
        <v>170.00720000000001</v>
      </c>
      <c r="P319" s="24">
        <f t="shared" si="1266"/>
        <v>102.00432000000001</v>
      </c>
      <c r="Q319" s="24">
        <f t="shared" si="1266"/>
        <v>68.002880000000005</v>
      </c>
      <c r="R319" s="24">
        <f t="shared" si="1266"/>
        <v>2.71</v>
      </c>
      <c r="S319" s="24">
        <f t="shared" si="1266"/>
        <v>507.67880000000002</v>
      </c>
      <c r="T319" s="24">
        <f t="shared" si="1266"/>
        <v>304.60728</v>
      </c>
      <c r="U319" s="24">
        <f t="shared" si="1266"/>
        <v>203.07152000000002</v>
      </c>
      <c r="V319" s="24">
        <f t="shared" si="1266"/>
        <v>1.83</v>
      </c>
      <c r="W319" s="24"/>
      <c r="X319" s="24">
        <f t="shared" ref="X319:AA319" si="1267">X328+0</f>
        <v>353.53770000000003</v>
      </c>
      <c r="Y319" s="24">
        <f t="shared" si="1267"/>
        <v>212.12262000000001</v>
      </c>
      <c r="Z319" s="24">
        <f t="shared" si="1267"/>
        <v>141.41508000000002</v>
      </c>
      <c r="AA319" s="24">
        <f t="shared" si="1267"/>
        <v>0.88</v>
      </c>
      <c r="AB319" s="24"/>
      <c r="AC319" s="24">
        <f t="shared" ref="AC319:AI319" si="1268">AC328+0</f>
        <v>176.80959999999999</v>
      </c>
      <c r="AD319" s="24">
        <f t="shared" si="1268"/>
        <v>106.08575999999999</v>
      </c>
      <c r="AE319" s="24">
        <f t="shared" si="1268"/>
        <v>70.723839999999996</v>
      </c>
      <c r="AF319" s="24">
        <f t="shared" si="1268"/>
        <v>2.71</v>
      </c>
      <c r="AG319" s="24">
        <f t="shared" si="1268"/>
        <v>530.34730000000002</v>
      </c>
      <c r="AH319" s="24">
        <f t="shared" si="1268"/>
        <v>318.20838000000003</v>
      </c>
      <c r="AI319" s="24">
        <f t="shared" si="1268"/>
        <v>212.13892000000001</v>
      </c>
    </row>
    <row r="320" spans="1:35" hidden="1" x14ac:dyDescent="0.25">
      <c r="A320" s="18"/>
      <c r="B320" s="3" t="s">
        <v>27</v>
      </c>
      <c r="C320" s="24">
        <f>C324+C329+C333+C337+C341+C357+C361+C365+C369</f>
        <v>20.087</v>
      </c>
      <c r="D320" s="24"/>
      <c r="E320" s="24">
        <f t="shared" ref="E320:H320" si="1269">E324+E329+E333+E337+E341+E357+E361+E365+E369</f>
        <v>648.20749000000001</v>
      </c>
      <c r="F320" s="24">
        <f t="shared" si="1269"/>
        <v>469.34165669999999</v>
      </c>
      <c r="G320" s="24">
        <f t="shared" si="1269"/>
        <v>178.86583330000005</v>
      </c>
      <c r="H320" s="24">
        <f t="shared" si="1269"/>
        <v>11.884000000000002</v>
      </c>
      <c r="I320" s="24"/>
      <c r="J320" s="24">
        <f t="shared" ref="J320:M320" si="1270">J324+J329+J333+J337+J341+J357+J361+J365+J369</f>
        <v>383.49667999999997</v>
      </c>
      <c r="K320" s="24">
        <f t="shared" si="1270"/>
        <v>275.95887346999996</v>
      </c>
      <c r="L320" s="24">
        <f t="shared" si="1270"/>
        <v>107.53780653000001</v>
      </c>
      <c r="M320" s="24">
        <f t="shared" si="1270"/>
        <v>8.2029999999999994</v>
      </c>
      <c r="N320" s="24"/>
      <c r="O320" s="24">
        <f t="shared" ref="O320:V320" si="1271">O324+O329+O333+O337+O341+O357+O361+O365+O369</f>
        <v>277.17937000000001</v>
      </c>
      <c r="P320" s="24">
        <f t="shared" si="1271"/>
        <v>202.49160970999998</v>
      </c>
      <c r="Q320" s="24">
        <f t="shared" si="1271"/>
        <v>74.68776029</v>
      </c>
      <c r="R320" s="24">
        <f t="shared" si="1271"/>
        <v>20.087</v>
      </c>
      <c r="S320" s="24">
        <f t="shared" si="1271"/>
        <v>660.67605000000003</v>
      </c>
      <c r="T320" s="24">
        <f t="shared" si="1271"/>
        <v>478.45048317999994</v>
      </c>
      <c r="U320" s="24">
        <f t="shared" si="1271"/>
        <v>182.22556682000001</v>
      </c>
      <c r="V320" s="24">
        <f t="shared" si="1271"/>
        <v>11.884000000000002</v>
      </c>
      <c r="W320" s="24"/>
      <c r="X320" s="24">
        <f t="shared" ref="X320:AA320" si="1272">X324+X329+X333+X337+X341+X357+X361+X365+X369</f>
        <v>401.56036</v>
      </c>
      <c r="Y320" s="24">
        <f t="shared" si="1272"/>
        <v>288.95724618999992</v>
      </c>
      <c r="Z320" s="24">
        <f t="shared" si="1272"/>
        <v>112.60311381000001</v>
      </c>
      <c r="AA320" s="24">
        <f t="shared" si="1272"/>
        <v>8.2029999999999994</v>
      </c>
      <c r="AB320" s="24"/>
      <c r="AC320" s="24">
        <f t="shared" ref="AC320:AI320" si="1273">AC324+AC329+AC333+AC337+AC341+AC357+AC361+AC365+AC369</f>
        <v>288.25342000000001</v>
      </c>
      <c r="AD320" s="24">
        <f t="shared" si="1273"/>
        <v>210.58168585999999</v>
      </c>
      <c r="AE320" s="24">
        <f t="shared" si="1273"/>
        <v>77.671734139999984</v>
      </c>
      <c r="AF320" s="24">
        <f t="shared" si="1273"/>
        <v>20.087</v>
      </c>
      <c r="AG320" s="24">
        <f t="shared" si="1273"/>
        <v>689.81377999999984</v>
      </c>
      <c r="AH320" s="24">
        <f t="shared" si="1273"/>
        <v>499.53893204999997</v>
      </c>
      <c r="AI320" s="24">
        <f t="shared" si="1273"/>
        <v>190.27484794999998</v>
      </c>
    </row>
    <row r="321" spans="1:35" ht="31.5" hidden="1" x14ac:dyDescent="0.25">
      <c r="A321" s="18"/>
      <c r="B321" s="3" t="s">
        <v>164</v>
      </c>
      <c r="C321" s="24">
        <f>C325+C330+C334+C338+C342+C358+C362+C366+C370</f>
        <v>20.087</v>
      </c>
      <c r="D321" s="24"/>
      <c r="E321" s="24">
        <f t="shared" ref="E321:H321" si="1274">E325+E330+E334+E338+E342+E358+E362+E366+E370</f>
        <v>324.103745</v>
      </c>
      <c r="F321" s="24">
        <f t="shared" si="1274"/>
        <v>234.67082834999999</v>
      </c>
      <c r="G321" s="24">
        <f t="shared" si="1274"/>
        <v>89.432916650000024</v>
      </c>
      <c r="H321" s="24">
        <f t="shared" si="1274"/>
        <v>11.884000000000002</v>
      </c>
      <c r="I321" s="24"/>
      <c r="J321" s="24">
        <f t="shared" ref="J321:M321" si="1275">J325+J330+J334+J338+J342+J358+J362+J366+J370</f>
        <v>191.74833999999998</v>
      </c>
      <c r="K321" s="24">
        <f t="shared" si="1275"/>
        <v>137.97943673499998</v>
      </c>
      <c r="L321" s="24">
        <f t="shared" si="1275"/>
        <v>53.768903265000006</v>
      </c>
      <c r="M321" s="24">
        <f t="shared" si="1275"/>
        <v>8.2029999999999994</v>
      </c>
      <c r="N321" s="24"/>
      <c r="O321" s="24">
        <f t="shared" ref="O321:V321" si="1276">O325+O330+O334+O338+O342+O358+O362+O366+O370</f>
        <v>138.589685</v>
      </c>
      <c r="P321" s="24">
        <f t="shared" si="1276"/>
        <v>101.24580485499999</v>
      </c>
      <c r="Q321" s="24">
        <f t="shared" si="1276"/>
        <v>37.343880145</v>
      </c>
      <c r="R321" s="24">
        <f t="shared" si="1276"/>
        <v>20.087</v>
      </c>
      <c r="S321" s="24">
        <f t="shared" si="1276"/>
        <v>330.33802500000002</v>
      </c>
      <c r="T321" s="24">
        <f t="shared" si="1276"/>
        <v>239.22524158999997</v>
      </c>
      <c r="U321" s="24">
        <f t="shared" si="1276"/>
        <v>91.112783410000006</v>
      </c>
      <c r="V321" s="24">
        <f t="shared" si="1276"/>
        <v>11.884000000000002</v>
      </c>
      <c r="W321" s="24"/>
      <c r="X321" s="24">
        <f t="shared" ref="X321:AA321" si="1277">X325+X330+X334+X338+X342+X358+X362+X366+X370</f>
        <v>200.78018</v>
      </c>
      <c r="Y321" s="24">
        <f t="shared" si="1277"/>
        <v>144.47862309499996</v>
      </c>
      <c r="Z321" s="24">
        <f t="shared" si="1277"/>
        <v>56.301556905000005</v>
      </c>
      <c r="AA321" s="24">
        <f t="shared" si="1277"/>
        <v>8.2029999999999994</v>
      </c>
      <c r="AB321" s="24"/>
      <c r="AC321" s="24">
        <f t="shared" ref="AC321:AI321" si="1278">AC325+AC330+AC334+AC338+AC342+AC358+AC362+AC366+AC370</f>
        <v>144.12671</v>
      </c>
      <c r="AD321" s="24">
        <f t="shared" si="1278"/>
        <v>105.29084293</v>
      </c>
      <c r="AE321" s="24">
        <f t="shared" si="1278"/>
        <v>38.835867069999992</v>
      </c>
      <c r="AF321" s="24">
        <f t="shared" si="1278"/>
        <v>20.087</v>
      </c>
      <c r="AG321" s="24">
        <f t="shared" si="1278"/>
        <v>344.90688999999992</v>
      </c>
      <c r="AH321" s="24">
        <f t="shared" si="1278"/>
        <v>249.76946602499999</v>
      </c>
      <c r="AI321" s="24">
        <f t="shared" si="1278"/>
        <v>95.13742397499999</v>
      </c>
    </row>
    <row r="322" spans="1:35" s="16" customFormat="1" ht="31.5" hidden="1" x14ac:dyDescent="0.25">
      <c r="A322" s="22" t="s">
        <v>129</v>
      </c>
      <c r="B322" s="29" t="s">
        <v>184</v>
      </c>
      <c r="C322" s="15"/>
      <c r="D322" s="8"/>
      <c r="E322" s="8">
        <f>E323+E324+E325</f>
        <v>25.428650000000005</v>
      </c>
      <c r="F322" s="8">
        <f>F323+F324+F325</f>
        <v>22.885785000000006</v>
      </c>
      <c r="G322" s="8">
        <f>G323+G324+G325</f>
        <v>2.5428650000000004</v>
      </c>
      <c r="H322" s="8"/>
      <c r="I322" s="8"/>
      <c r="J322" s="8">
        <f>J323+J324+J325</f>
        <v>14.906450000000003</v>
      </c>
      <c r="K322" s="8">
        <f>K323+K324+K325</f>
        <v>13.415805000000001</v>
      </c>
      <c r="L322" s="8">
        <f>L323+L324+L325</f>
        <v>1.4906450000000002</v>
      </c>
      <c r="M322" s="8"/>
      <c r="N322" s="8"/>
      <c r="O322" s="8">
        <f>O323+O324+O325</f>
        <v>11.017800000000001</v>
      </c>
      <c r="P322" s="8">
        <f>P323+P324+P325</f>
        <v>9.9160200000000014</v>
      </c>
      <c r="Q322" s="8">
        <f>Q323+Q324+Q325</f>
        <v>1.1017800000000002</v>
      </c>
      <c r="R322" s="8"/>
      <c r="S322" s="8">
        <f>S323+S324+S325</f>
        <v>25.924250000000001</v>
      </c>
      <c r="T322" s="8">
        <f>T323+T324+T325</f>
        <v>23.331825000000002</v>
      </c>
      <c r="U322" s="8">
        <f>U323+U324+U325</f>
        <v>2.5924250000000004</v>
      </c>
      <c r="V322" s="8"/>
      <c r="W322" s="8"/>
      <c r="X322" s="8">
        <f>X323+X324+X325</f>
        <v>15.608549999999999</v>
      </c>
      <c r="Y322" s="8">
        <f>Y323+Y324+Y325</f>
        <v>14.047694999999999</v>
      </c>
      <c r="Z322" s="8">
        <f>Z323+Z324+Z325</f>
        <v>1.5608550000000001</v>
      </c>
      <c r="AA322" s="8"/>
      <c r="AB322" s="8"/>
      <c r="AC322" s="8">
        <f>AC323+AC324+AC325</f>
        <v>11.457599999999999</v>
      </c>
      <c r="AD322" s="8">
        <f>AD323+AD324+AD325</f>
        <v>10.311840000000002</v>
      </c>
      <c r="AE322" s="8">
        <f>AE323+AE324+AE325</f>
        <v>1.1457600000000001</v>
      </c>
      <c r="AF322" s="8"/>
      <c r="AG322" s="8">
        <f>AG323+AG324+AG325</f>
        <v>27.06615</v>
      </c>
      <c r="AH322" s="8">
        <f>AH323+AH324+AH325</f>
        <v>24.359535000000001</v>
      </c>
      <c r="AI322" s="8">
        <f>AI323+AI324+AI325</f>
        <v>2.7066150000000002</v>
      </c>
    </row>
    <row r="323" spans="1:35" hidden="1" x14ac:dyDescent="0.25">
      <c r="A323" s="18"/>
      <c r="B323" s="3" t="s">
        <v>25</v>
      </c>
      <c r="C323" s="33">
        <v>0.29000000000000004</v>
      </c>
      <c r="D323" s="24">
        <v>39.28</v>
      </c>
      <c r="E323" s="24">
        <f>C323*D323</f>
        <v>11.391200000000001</v>
      </c>
      <c r="F323" s="24">
        <f>E323-G323</f>
        <v>10.252080000000001</v>
      </c>
      <c r="G323" s="24">
        <f>E323*10%</f>
        <v>1.1391200000000001</v>
      </c>
      <c r="H323" s="24">
        <v>0.17</v>
      </c>
      <c r="I323" s="24">
        <v>39.28</v>
      </c>
      <c r="J323" s="24">
        <f>H323*I323</f>
        <v>6.6776000000000009</v>
      </c>
      <c r="K323" s="24">
        <f>J323-L323</f>
        <v>6.0098400000000005</v>
      </c>
      <c r="L323" s="24">
        <f>J323*10%</f>
        <v>0.66776000000000013</v>
      </c>
      <c r="M323" s="24">
        <v>0.12</v>
      </c>
      <c r="N323" s="24">
        <v>41.13</v>
      </c>
      <c r="O323" s="24">
        <f>M323*N323</f>
        <v>4.9356</v>
      </c>
      <c r="P323" s="24">
        <f>O323-Q323</f>
        <v>4.4420400000000004</v>
      </c>
      <c r="Q323" s="24">
        <f>O323*10%</f>
        <v>0.49356</v>
      </c>
      <c r="R323" s="24">
        <f>H323+M323</f>
        <v>0.29000000000000004</v>
      </c>
      <c r="S323" s="24">
        <f t="shared" ref="S323:U325" si="1279">J323+O323</f>
        <v>11.613200000000001</v>
      </c>
      <c r="T323" s="24">
        <f t="shared" si="1279"/>
        <v>10.451880000000001</v>
      </c>
      <c r="U323" s="24">
        <f t="shared" si="1279"/>
        <v>1.1613200000000001</v>
      </c>
      <c r="V323" s="24">
        <v>0.17</v>
      </c>
      <c r="W323" s="24">
        <v>41.13</v>
      </c>
      <c r="X323" s="24">
        <f>V323*W323</f>
        <v>6.9921000000000006</v>
      </c>
      <c r="Y323" s="24">
        <f>X323-Z323</f>
        <v>6.2928900000000008</v>
      </c>
      <c r="Z323" s="24">
        <f>X323*10%</f>
        <v>0.69921000000000011</v>
      </c>
      <c r="AA323" s="24">
        <v>0.12</v>
      </c>
      <c r="AB323" s="24">
        <v>42.77</v>
      </c>
      <c r="AC323" s="24">
        <f>AA323*AB323</f>
        <v>5.1324000000000005</v>
      </c>
      <c r="AD323" s="24">
        <f>AC323-AE323</f>
        <v>4.6191600000000008</v>
      </c>
      <c r="AE323" s="24">
        <f>AC323*10%</f>
        <v>0.51324000000000003</v>
      </c>
      <c r="AF323" s="24">
        <f>V323+AA323</f>
        <v>0.29000000000000004</v>
      </c>
      <c r="AG323" s="24">
        <f t="shared" ref="AG323:AI325" si="1280">X323+AC323</f>
        <v>12.124500000000001</v>
      </c>
      <c r="AH323" s="24">
        <f t="shared" si="1280"/>
        <v>10.912050000000001</v>
      </c>
      <c r="AI323" s="24">
        <f t="shared" si="1280"/>
        <v>1.21245</v>
      </c>
    </row>
    <row r="324" spans="1:35" hidden="1" x14ac:dyDescent="0.25">
      <c r="A324" s="18"/>
      <c r="B324" s="3" t="s">
        <v>27</v>
      </c>
      <c r="C324" s="33">
        <v>0.29000000000000004</v>
      </c>
      <c r="D324" s="24">
        <v>32.270000000000003</v>
      </c>
      <c r="E324" s="24">
        <f>C324*D324</f>
        <v>9.3583000000000016</v>
      </c>
      <c r="F324" s="24">
        <f>E324-G324</f>
        <v>8.4224700000000006</v>
      </c>
      <c r="G324" s="24">
        <f>E324*10%</f>
        <v>0.93583000000000016</v>
      </c>
      <c r="H324" s="24">
        <v>0.17</v>
      </c>
      <c r="I324" s="24">
        <v>32.270000000000003</v>
      </c>
      <c r="J324" s="24">
        <f>H324*I324</f>
        <v>5.4859000000000009</v>
      </c>
      <c r="K324" s="24">
        <f>J324-L324</f>
        <v>4.937310000000001</v>
      </c>
      <c r="L324" s="24">
        <f>J324*10%</f>
        <v>0.54859000000000013</v>
      </c>
      <c r="M324" s="24">
        <v>0.12</v>
      </c>
      <c r="N324" s="24">
        <v>33.79</v>
      </c>
      <c r="O324" s="24">
        <f>M324*N324</f>
        <v>4.0548000000000002</v>
      </c>
      <c r="P324" s="24">
        <f>O324-Q324</f>
        <v>3.6493200000000003</v>
      </c>
      <c r="Q324" s="24">
        <f>O324*10%</f>
        <v>0.40548000000000006</v>
      </c>
      <c r="R324" s="24">
        <f>H324+M324</f>
        <v>0.29000000000000004</v>
      </c>
      <c r="S324" s="24">
        <f t="shared" si="1279"/>
        <v>9.5407000000000011</v>
      </c>
      <c r="T324" s="24">
        <f t="shared" si="1279"/>
        <v>8.5866300000000013</v>
      </c>
      <c r="U324" s="24">
        <f t="shared" si="1279"/>
        <v>0.9540700000000002</v>
      </c>
      <c r="V324" s="24">
        <v>0.17</v>
      </c>
      <c r="W324" s="24">
        <v>33.79</v>
      </c>
      <c r="X324" s="24">
        <f>V324*W324</f>
        <v>5.7443</v>
      </c>
      <c r="Y324" s="24">
        <f>X324-Z324</f>
        <v>5.1698699999999995</v>
      </c>
      <c r="Z324" s="24">
        <f>X324*10%</f>
        <v>0.57443</v>
      </c>
      <c r="AA324" s="24">
        <v>0.12</v>
      </c>
      <c r="AB324" s="24">
        <v>35.14</v>
      </c>
      <c r="AC324" s="24">
        <f>AA324*AB324</f>
        <v>4.2168000000000001</v>
      </c>
      <c r="AD324" s="24">
        <f>AC324-AE324</f>
        <v>3.7951199999999998</v>
      </c>
      <c r="AE324" s="24">
        <f>AC324*10%</f>
        <v>0.42168000000000005</v>
      </c>
      <c r="AF324" s="24">
        <f>V324+AA324</f>
        <v>0.29000000000000004</v>
      </c>
      <c r="AG324" s="24">
        <f t="shared" si="1280"/>
        <v>9.9611000000000001</v>
      </c>
      <c r="AH324" s="24">
        <f t="shared" si="1280"/>
        <v>8.9649900000000002</v>
      </c>
      <c r="AI324" s="24">
        <f t="shared" si="1280"/>
        <v>0.99611000000000005</v>
      </c>
    </row>
    <row r="325" spans="1:35" ht="31.5" hidden="1" x14ac:dyDescent="0.25">
      <c r="A325" s="18"/>
      <c r="B325" s="3" t="s">
        <v>164</v>
      </c>
      <c r="C325" s="33">
        <v>0.29000000000000004</v>
      </c>
      <c r="D325" s="24">
        <v>32.270000000000003</v>
      </c>
      <c r="E325" s="24">
        <f>C325*D325*0.5</f>
        <v>4.6791500000000008</v>
      </c>
      <c r="F325" s="24">
        <f>E325-G325</f>
        <v>4.2112350000000003</v>
      </c>
      <c r="G325" s="24">
        <f>E325*10%</f>
        <v>0.46791500000000008</v>
      </c>
      <c r="H325" s="24">
        <v>0.17</v>
      </c>
      <c r="I325" s="24">
        <v>32.270000000000003</v>
      </c>
      <c r="J325" s="24">
        <f>H325*I325*0.5</f>
        <v>2.7429500000000004</v>
      </c>
      <c r="K325" s="24">
        <f>J325-L325</f>
        <v>2.4686550000000005</v>
      </c>
      <c r="L325" s="24">
        <f>J325*10%</f>
        <v>0.27429500000000007</v>
      </c>
      <c r="M325" s="24">
        <v>0.12</v>
      </c>
      <c r="N325" s="24">
        <v>33.79</v>
      </c>
      <c r="O325" s="24">
        <f>M325*N325*0.5</f>
        <v>2.0274000000000001</v>
      </c>
      <c r="P325" s="24">
        <f>O325-Q325</f>
        <v>1.8246600000000002</v>
      </c>
      <c r="Q325" s="24">
        <f>O325*10%</f>
        <v>0.20274000000000003</v>
      </c>
      <c r="R325" s="24">
        <f>H325+M325</f>
        <v>0.29000000000000004</v>
      </c>
      <c r="S325" s="24">
        <f t="shared" si="1279"/>
        <v>4.7703500000000005</v>
      </c>
      <c r="T325" s="24">
        <f t="shared" si="1279"/>
        <v>4.2933150000000007</v>
      </c>
      <c r="U325" s="24">
        <f t="shared" si="1279"/>
        <v>0.4770350000000001</v>
      </c>
      <c r="V325" s="24">
        <v>0.17</v>
      </c>
      <c r="W325" s="24">
        <v>33.79</v>
      </c>
      <c r="X325" s="24">
        <f>V325*W325*0.5</f>
        <v>2.87215</v>
      </c>
      <c r="Y325" s="24">
        <f>X325-Z325</f>
        <v>2.5849349999999998</v>
      </c>
      <c r="Z325" s="24">
        <f>X325*10%</f>
        <v>0.287215</v>
      </c>
      <c r="AA325" s="24">
        <v>0.12</v>
      </c>
      <c r="AB325" s="24">
        <v>35.14</v>
      </c>
      <c r="AC325" s="24">
        <f>AA325*AB325*0.5</f>
        <v>2.1084000000000001</v>
      </c>
      <c r="AD325" s="24">
        <f>AC325-AE325</f>
        <v>1.8975599999999999</v>
      </c>
      <c r="AE325" s="24">
        <f>AC325*10%</f>
        <v>0.21084000000000003</v>
      </c>
      <c r="AF325" s="24">
        <f>V325+AA325</f>
        <v>0.29000000000000004</v>
      </c>
      <c r="AG325" s="24">
        <f t="shared" si="1280"/>
        <v>4.98055</v>
      </c>
      <c r="AH325" s="24">
        <f t="shared" si="1280"/>
        <v>4.4824950000000001</v>
      </c>
      <c r="AI325" s="24">
        <f t="shared" si="1280"/>
        <v>0.49805500000000003</v>
      </c>
    </row>
    <row r="326" spans="1:35" s="16" customFormat="1" ht="31.5" hidden="1" x14ac:dyDescent="0.25">
      <c r="A326" s="22" t="s">
        <v>130</v>
      </c>
      <c r="B326" s="29" t="s">
        <v>181</v>
      </c>
      <c r="C326" s="34"/>
      <c r="D326" s="8"/>
      <c r="E326" s="8">
        <f>E327+E328+E329+E330</f>
        <v>1355.5048500000003</v>
      </c>
      <c r="F326" s="8">
        <f>F327+F328+F329+F330</f>
        <v>813.30291</v>
      </c>
      <c r="G326" s="8">
        <f>G327+G328+G329+G330</f>
        <v>542.20194000000004</v>
      </c>
      <c r="H326" s="8"/>
      <c r="I326" s="8"/>
      <c r="J326" s="8">
        <f>J327+J328+J329+J330</f>
        <v>854.15554999999995</v>
      </c>
      <c r="K326" s="8">
        <f>K327+K328+K329+K330</f>
        <v>512.49333000000001</v>
      </c>
      <c r="L326" s="8">
        <f>L327+L328+L329+L330</f>
        <v>341.66222000000005</v>
      </c>
      <c r="M326" s="8"/>
      <c r="N326" s="8"/>
      <c r="O326" s="8">
        <f>O327+O328+O329+O330</f>
        <v>524.94470000000001</v>
      </c>
      <c r="P326" s="8">
        <f>P327+P328+P329+P330</f>
        <v>314.96681999999998</v>
      </c>
      <c r="Q326" s="8">
        <f>Q327+Q328+Q329+Q330</f>
        <v>209.97788000000003</v>
      </c>
      <c r="R326" s="8"/>
      <c r="S326" s="8">
        <f>S327+S328+S329+S330</f>
        <v>1379.10025</v>
      </c>
      <c r="T326" s="8">
        <f>T327+T328+T329+T330</f>
        <v>827.46015</v>
      </c>
      <c r="U326" s="8">
        <f>U327+U328+U329+U330</f>
        <v>551.64009999999996</v>
      </c>
      <c r="V326" s="8"/>
      <c r="W326" s="8"/>
      <c r="X326" s="8">
        <f>X327+X328+X329+X330</f>
        <v>894.34845000000007</v>
      </c>
      <c r="Y326" s="8">
        <f>Y327+Y328+Y329+Y330</f>
        <v>536.60906999999997</v>
      </c>
      <c r="Z326" s="8">
        <f>Z327+Z328+Z329+Z330</f>
        <v>357.73938000000004</v>
      </c>
      <c r="AA326" s="8"/>
      <c r="AB326" s="8"/>
      <c r="AC326" s="8">
        <f>AC327+AC328+AC329+AC330</f>
        <v>545.91679999999997</v>
      </c>
      <c r="AD326" s="8">
        <f>AD327+AD328+AD329+AD330</f>
        <v>327.55007999999998</v>
      </c>
      <c r="AE326" s="8">
        <f>AE327+AE328+AE329+AE330</f>
        <v>218.36671999999999</v>
      </c>
      <c r="AF326" s="8"/>
      <c r="AG326" s="8">
        <f>AG327+AG328+AG329+AG330</f>
        <v>1440.2652499999999</v>
      </c>
      <c r="AH326" s="8">
        <f>AH327+AH328+AH329+AH330</f>
        <v>864.15914999999995</v>
      </c>
      <c r="AI326" s="8">
        <f>AI327+AI328+AI329+AI330</f>
        <v>576.10609999999997</v>
      </c>
    </row>
    <row r="327" spans="1:35" hidden="1" x14ac:dyDescent="0.25">
      <c r="A327" s="18"/>
      <c r="B327" s="3" t="s">
        <v>30</v>
      </c>
      <c r="C327" s="33">
        <v>8.26</v>
      </c>
      <c r="D327" s="24">
        <v>39.28</v>
      </c>
      <c r="E327" s="24">
        <f>C327*D327</f>
        <v>324.45280000000002</v>
      </c>
      <c r="F327" s="24">
        <f>E327-G327</f>
        <v>194.67168000000001</v>
      </c>
      <c r="G327" s="24">
        <f>E327*40%</f>
        <v>129.78112000000002</v>
      </c>
      <c r="H327" s="24">
        <v>4.88</v>
      </c>
      <c r="I327" s="24">
        <v>39.28</v>
      </c>
      <c r="J327" s="24">
        <f>H327*I327</f>
        <v>191.68639999999999</v>
      </c>
      <c r="K327" s="24">
        <f>J327-L327</f>
        <v>115.01183999999999</v>
      </c>
      <c r="L327" s="24">
        <f>J327*40%</f>
        <v>76.67456</v>
      </c>
      <c r="M327" s="24">
        <v>3.38</v>
      </c>
      <c r="N327" s="24">
        <v>41.13</v>
      </c>
      <c r="O327" s="24">
        <f>M327*N327</f>
        <v>139.01939999999999</v>
      </c>
      <c r="P327" s="24">
        <f>O327-Q327</f>
        <v>83.411639999999991</v>
      </c>
      <c r="Q327" s="24">
        <f>O327*40%</f>
        <v>55.607759999999999</v>
      </c>
      <c r="R327" s="24">
        <f>H327+M327</f>
        <v>8.26</v>
      </c>
      <c r="S327" s="24">
        <f t="shared" ref="S327:U330" si="1281">J327+O327</f>
        <v>330.70579999999995</v>
      </c>
      <c r="T327" s="24">
        <f t="shared" si="1281"/>
        <v>198.42347999999998</v>
      </c>
      <c r="U327" s="24">
        <f t="shared" si="1281"/>
        <v>132.28232</v>
      </c>
      <c r="V327" s="24">
        <v>4.88</v>
      </c>
      <c r="W327" s="24">
        <v>41.13</v>
      </c>
      <c r="X327" s="24">
        <f>V327*W327</f>
        <v>200.71440000000001</v>
      </c>
      <c r="Y327" s="24">
        <f>X327-Z327</f>
        <v>120.42864</v>
      </c>
      <c r="Z327" s="24">
        <f>X327*40%</f>
        <v>80.28576000000001</v>
      </c>
      <c r="AA327" s="24">
        <v>3.38</v>
      </c>
      <c r="AB327" s="24">
        <v>42.77</v>
      </c>
      <c r="AC327" s="24">
        <f>AA327*AB327</f>
        <v>144.5626</v>
      </c>
      <c r="AD327" s="24">
        <f>AC327-AE327</f>
        <v>86.737560000000002</v>
      </c>
      <c r="AE327" s="24">
        <f>AC327*40%</f>
        <v>57.825040000000001</v>
      </c>
      <c r="AF327" s="24">
        <f>V327+AA327</f>
        <v>8.26</v>
      </c>
      <c r="AG327" s="24">
        <f t="shared" ref="AG327:AI330" si="1282">X327+AC327</f>
        <v>345.27700000000004</v>
      </c>
      <c r="AH327" s="24">
        <f t="shared" si="1282"/>
        <v>207.1662</v>
      </c>
      <c r="AI327" s="24">
        <f t="shared" si="1282"/>
        <v>138.11080000000001</v>
      </c>
    </row>
    <row r="328" spans="1:35" hidden="1" x14ac:dyDescent="0.25">
      <c r="A328" s="18"/>
      <c r="B328" s="3" t="s">
        <v>31</v>
      </c>
      <c r="C328" s="33">
        <v>2.71</v>
      </c>
      <c r="D328" s="24">
        <v>184.52</v>
      </c>
      <c r="E328" s="24">
        <f>C328*D328</f>
        <v>500.04920000000004</v>
      </c>
      <c r="F328" s="24">
        <f>E328-G328</f>
        <v>300.02952000000005</v>
      </c>
      <c r="G328" s="24">
        <f t="shared" ref="G328:G330" si="1283">E328*40%</f>
        <v>200.01968000000002</v>
      </c>
      <c r="H328" s="24">
        <v>1.83</v>
      </c>
      <c r="I328" s="24">
        <v>184.52</v>
      </c>
      <c r="J328" s="24">
        <f>H328*I328</f>
        <v>337.67160000000001</v>
      </c>
      <c r="K328" s="24">
        <f>J328-L328</f>
        <v>202.60296</v>
      </c>
      <c r="L328" s="24">
        <f>J328*40%</f>
        <v>135.06864000000002</v>
      </c>
      <c r="M328" s="24">
        <v>0.88</v>
      </c>
      <c r="N328" s="24">
        <v>193.19</v>
      </c>
      <c r="O328" s="24">
        <f>M328*N328</f>
        <v>170.00720000000001</v>
      </c>
      <c r="P328" s="24">
        <f>O328-Q328</f>
        <v>102.00432000000001</v>
      </c>
      <c r="Q328" s="24">
        <f t="shared" ref="Q328:Q330" si="1284">O328*40%</f>
        <v>68.002880000000005</v>
      </c>
      <c r="R328" s="24">
        <f>H328+M328</f>
        <v>2.71</v>
      </c>
      <c r="S328" s="24">
        <f t="shared" si="1281"/>
        <v>507.67880000000002</v>
      </c>
      <c r="T328" s="24">
        <f t="shared" si="1281"/>
        <v>304.60728</v>
      </c>
      <c r="U328" s="24">
        <f t="shared" si="1281"/>
        <v>203.07152000000002</v>
      </c>
      <c r="V328" s="24">
        <v>1.83</v>
      </c>
      <c r="W328" s="24">
        <v>193.19</v>
      </c>
      <c r="X328" s="24">
        <f>V328*W328</f>
        <v>353.53770000000003</v>
      </c>
      <c r="Y328" s="24">
        <f>X328-Z328</f>
        <v>212.12262000000001</v>
      </c>
      <c r="Z328" s="24">
        <f t="shared" ref="Z328:Z330" si="1285">X328*40%</f>
        <v>141.41508000000002</v>
      </c>
      <c r="AA328" s="24">
        <v>0.88</v>
      </c>
      <c r="AB328" s="24">
        <v>200.92</v>
      </c>
      <c r="AC328" s="24">
        <f>AA328*AB328</f>
        <v>176.80959999999999</v>
      </c>
      <c r="AD328" s="24">
        <f>AC328-AE328</f>
        <v>106.08575999999999</v>
      </c>
      <c r="AE328" s="24">
        <f t="shared" ref="AE328:AE330" si="1286">AC328*40%</f>
        <v>70.723839999999996</v>
      </c>
      <c r="AF328" s="24">
        <f>V328+AA328</f>
        <v>2.71</v>
      </c>
      <c r="AG328" s="24">
        <f t="shared" si="1282"/>
        <v>530.34730000000002</v>
      </c>
      <c r="AH328" s="24">
        <f t="shared" si="1282"/>
        <v>318.20838000000003</v>
      </c>
      <c r="AI328" s="24">
        <f t="shared" si="1282"/>
        <v>212.13892000000001</v>
      </c>
    </row>
    <row r="329" spans="1:35" hidden="1" x14ac:dyDescent="0.25">
      <c r="A329" s="18"/>
      <c r="B329" s="3" t="s">
        <v>27</v>
      </c>
      <c r="C329" s="33">
        <v>10.969999999999999</v>
      </c>
      <c r="D329" s="24">
        <v>32.270000000000003</v>
      </c>
      <c r="E329" s="24">
        <f>C329*D329</f>
        <v>354.00189999999998</v>
      </c>
      <c r="F329" s="24">
        <f>E329-G329</f>
        <v>212.40113999999997</v>
      </c>
      <c r="G329" s="24">
        <f t="shared" si="1283"/>
        <v>141.60076000000001</v>
      </c>
      <c r="H329" s="24">
        <v>6.71</v>
      </c>
      <c r="I329" s="24">
        <v>32.270000000000003</v>
      </c>
      <c r="J329" s="24">
        <f>H329*I329</f>
        <v>216.53170000000003</v>
      </c>
      <c r="K329" s="24">
        <f>J329-L329</f>
        <v>129.91902000000002</v>
      </c>
      <c r="L329" s="24">
        <f t="shared" ref="L329:L330" si="1287">J329*40%</f>
        <v>86.612680000000012</v>
      </c>
      <c r="M329" s="24">
        <v>4.26</v>
      </c>
      <c r="N329" s="24">
        <v>33.79</v>
      </c>
      <c r="O329" s="24">
        <f>M329*N329</f>
        <v>143.94539999999998</v>
      </c>
      <c r="P329" s="24">
        <f>O329-Q329</f>
        <v>86.367239999999981</v>
      </c>
      <c r="Q329" s="24">
        <f t="shared" si="1284"/>
        <v>57.578159999999997</v>
      </c>
      <c r="R329" s="24">
        <f>H329+M329</f>
        <v>10.969999999999999</v>
      </c>
      <c r="S329" s="24">
        <f t="shared" si="1281"/>
        <v>360.47710000000001</v>
      </c>
      <c r="T329" s="24">
        <f t="shared" si="1281"/>
        <v>216.28626</v>
      </c>
      <c r="U329" s="24">
        <f t="shared" si="1281"/>
        <v>144.19084000000001</v>
      </c>
      <c r="V329" s="24">
        <v>6.71</v>
      </c>
      <c r="W329" s="24">
        <v>33.79</v>
      </c>
      <c r="X329" s="24">
        <f>V329*W329</f>
        <v>226.73089999999999</v>
      </c>
      <c r="Y329" s="24">
        <f>X329-Z329</f>
        <v>136.03853999999998</v>
      </c>
      <c r="Z329" s="24">
        <f t="shared" si="1285"/>
        <v>90.692360000000008</v>
      </c>
      <c r="AA329" s="24">
        <v>4.26</v>
      </c>
      <c r="AB329" s="24">
        <v>35.14</v>
      </c>
      <c r="AC329" s="24">
        <f>AA329*AB329</f>
        <v>149.69639999999998</v>
      </c>
      <c r="AD329" s="24">
        <f>AC329-AE329</f>
        <v>89.81783999999999</v>
      </c>
      <c r="AE329" s="24">
        <f t="shared" si="1286"/>
        <v>59.878559999999993</v>
      </c>
      <c r="AF329" s="24">
        <f>V329+AA329</f>
        <v>10.969999999999999</v>
      </c>
      <c r="AG329" s="24">
        <f t="shared" si="1282"/>
        <v>376.42729999999995</v>
      </c>
      <c r="AH329" s="24">
        <f t="shared" si="1282"/>
        <v>225.85637999999997</v>
      </c>
      <c r="AI329" s="24">
        <f t="shared" si="1282"/>
        <v>150.57092</v>
      </c>
    </row>
    <row r="330" spans="1:35" ht="31.5" hidden="1" x14ac:dyDescent="0.25">
      <c r="A330" s="18"/>
      <c r="B330" s="3" t="s">
        <v>164</v>
      </c>
      <c r="C330" s="33">
        <v>10.969999999999999</v>
      </c>
      <c r="D330" s="24">
        <v>32.270000000000003</v>
      </c>
      <c r="E330" s="24">
        <f>C330*D330*0.5</f>
        <v>177.00094999999999</v>
      </c>
      <c r="F330" s="24">
        <f>E330-G330</f>
        <v>106.20056999999998</v>
      </c>
      <c r="G330" s="24">
        <f t="shared" si="1283"/>
        <v>70.800380000000004</v>
      </c>
      <c r="H330" s="24">
        <v>6.71</v>
      </c>
      <c r="I330" s="24">
        <v>32.270000000000003</v>
      </c>
      <c r="J330" s="24">
        <f>H330*I330*0.5</f>
        <v>108.26585000000001</v>
      </c>
      <c r="K330" s="24">
        <f>J330-L330</f>
        <v>64.959510000000009</v>
      </c>
      <c r="L330" s="24">
        <f t="shared" si="1287"/>
        <v>43.306340000000006</v>
      </c>
      <c r="M330" s="24">
        <v>4.26</v>
      </c>
      <c r="N330" s="24">
        <v>33.79</v>
      </c>
      <c r="O330" s="24">
        <f>M330*N330*0.5</f>
        <v>71.972699999999989</v>
      </c>
      <c r="P330" s="24">
        <f>O330-Q330</f>
        <v>43.183619999999991</v>
      </c>
      <c r="Q330" s="24">
        <f t="shared" si="1284"/>
        <v>28.789079999999998</v>
      </c>
      <c r="R330" s="24">
        <f>H330+M330</f>
        <v>10.969999999999999</v>
      </c>
      <c r="S330" s="24">
        <f t="shared" si="1281"/>
        <v>180.23855</v>
      </c>
      <c r="T330" s="24">
        <f t="shared" si="1281"/>
        <v>108.14313</v>
      </c>
      <c r="U330" s="24">
        <f t="shared" si="1281"/>
        <v>72.095420000000004</v>
      </c>
      <c r="V330" s="24">
        <v>6.71</v>
      </c>
      <c r="W330" s="24">
        <v>33.79</v>
      </c>
      <c r="X330" s="24">
        <f>V330*W330*0.5</f>
        <v>113.36545</v>
      </c>
      <c r="Y330" s="24">
        <f>X330-Z330</f>
        <v>68.019269999999992</v>
      </c>
      <c r="Z330" s="24">
        <f t="shared" si="1285"/>
        <v>45.346180000000004</v>
      </c>
      <c r="AA330" s="24">
        <v>4.26</v>
      </c>
      <c r="AB330" s="24">
        <v>35.14</v>
      </c>
      <c r="AC330" s="24">
        <f>AA330*AB330*0.5</f>
        <v>74.848199999999991</v>
      </c>
      <c r="AD330" s="24">
        <f>AC330-AE330</f>
        <v>44.908919999999995</v>
      </c>
      <c r="AE330" s="24">
        <f t="shared" si="1286"/>
        <v>29.939279999999997</v>
      </c>
      <c r="AF330" s="24">
        <f>V330+AA330</f>
        <v>10.969999999999999</v>
      </c>
      <c r="AG330" s="24">
        <f t="shared" si="1282"/>
        <v>188.21364999999997</v>
      </c>
      <c r="AH330" s="24">
        <f t="shared" si="1282"/>
        <v>112.92818999999999</v>
      </c>
      <c r="AI330" s="24">
        <f t="shared" si="1282"/>
        <v>75.28546</v>
      </c>
    </row>
    <row r="331" spans="1:35" s="16" customFormat="1" ht="31.5" hidden="1" x14ac:dyDescent="0.25">
      <c r="A331" s="22" t="s">
        <v>131</v>
      </c>
      <c r="B331" s="29" t="s">
        <v>182</v>
      </c>
      <c r="C331" s="34"/>
      <c r="D331" s="8"/>
      <c r="E331" s="8">
        <f>E332+E333+E334</f>
        <v>457.71570000000008</v>
      </c>
      <c r="F331" s="8">
        <f>F332+F333+F334</f>
        <v>411.94413000000009</v>
      </c>
      <c r="G331" s="8">
        <f>G332+G333+G334</f>
        <v>45.771570000000011</v>
      </c>
      <c r="H331" s="8"/>
      <c r="I331" s="8"/>
      <c r="J331" s="8">
        <f>J332+J333+J334</f>
        <v>264.80870000000004</v>
      </c>
      <c r="K331" s="8">
        <f>K332+K333+K334</f>
        <v>238.32783000000001</v>
      </c>
      <c r="L331" s="8">
        <f>L332+L333+L334</f>
        <v>26.480870000000003</v>
      </c>
      <c r="M331" s="8"/>
      <c r="N331" s="8"/>
      <c r="O331" s="8">
        <f>O332+O333+O334</f>
        <v>201.99300000000002</v>
      </c>
      <c r="P331" s="8">
        <f>P332+P333+P334</f>
        <v>181.79370000000003</v>
      </c>
      <c r="Q331" s="8">
        <f>Q332+Q333+Q334</f>
        <v>20.199300000000008</v>
      </c>
      <c r="R331" s="8"/>
      <c r="S331" s="8">
        <f>S332+S333+S334</f>
        <v>466.80170000000004</v>
      </c>
      <c r="T331" s="8">
        <f>T332+T333+T334</f>
        <v>420.12153000000001</v>
      </c>
      <c r="U331" s="8">
        <f>U332+U333+U334</f>
        <v>46.680170000000004</v>
      </c>
      <c r="V331" s="8"/>
      <c r="W331" s="8"/>
      <c r="X331" s="8">
        <f>X332+X333+X334</f>
        <v>277.28129999999999</v>
      </c>
      <c r="Y331" s="8">
        <f>Y332+Y333+Y334</f>
        <v>249.55317000000002</v>
      </c>
      <c r="Z331" s="8">
        <f>Z332+Z333+Z334</f>
        <v>27.728130000000004</v>
      </c>
      <c r="AA331" s="8"/>
      <c r="AB331" s="8"/>
      <c r="AC331" s="8">
        <f>AC332+AC333+AC334</f>
        <v>210.05600000000001</v>
      </c>
      <c r="AD331" s="8">
        <f>AD332+AD333+AD334</f>
        <v>189.0504</v>
      </c>
      <c r="AE331" s="8">
        <f>AE332+AE333+AE334</f>
        <v>21.005600000000005</v>
      </c>
      <c r="AF331" s="8"/>
      <c r="AG331" s="8">
        <f>AG332+AG333+AG334</f>
        <v>487.33729999999997</v>
      </c>
      <c r="AH331" s="8">
        <f>AH332+AH333+AH334</f>
        <v>438.60356999999999</v>
      </c>
      <c r="AI331" s="8">
        <f>AI332+AI333+AI334</f>
        <v>48.733730000000008</v>
      </c>
    </row>
    <row r="332" spans="1:35" hidden="1" x14ac:dyDescent="0.25">
      <c r="A332" s="18"/>
      <c r="B332" s="3" t="s">
        <v>25</v>
      </c>
      <c r="C332" s="33">
        <v>5.2200000000000006</v>
      </c>
      <c r="D332" s="24">
        <v>39.28</v>
      </c>
      <c r="E332" s="24">
        <f>C332*D332</f>
        <v>205.04160000000005</v>
      </c>
      <c r="F332" s="24">
        <f>E332-G332</f>
        <v>184.53744000000003</v>
      </c>
      <c r="G332" s="24">
        <f>E332*10%</f>
        <v>20.504160000000006</v>
      </c>
      <c r="H332" s="24">
        <v>3.02</v>
      </c>
      <c r="I332" s="24">
        <v>39.28</v>
      </c>
      <c r="J332" s="24">
        <f>H332*I332</f>
        <v>118.62560000000001</v>
      </c>
      <c r="K332" s="24">
        <f>J332-L332</f>
        <v>106.76304</v>
      </c>
      <c r="L332" s="24">
        <f>J332*10%</f>
        <v>11.862560000000002</v>
      </c>
      <c r="M332" s="24">
        <v>2.2000000000000002</v>
      </c>
      <c r="N332" s="24">
        <v>41.13</v>
      </c>
      <c r="O332" s="24">
        <f>M332*N332</f>
        <v>90.486000000000018</v>
      </c>
      <c r="P332" s="24">
        <f>O332-Q332</f>
        <v>81.437400000000011</v>
      </c>
      <c r="Q332" s="24">
        <f>O332*10%</f>
        <v>9.0486000000000022</v>
      </c>
      <c r="R332" s="24">
        <f>H332+M332</f>
        <v>5.2200000000000006</v>
      </c>
      <c r="S332" s="24">
        <f t="shared" ref="S332:U334" si="1288">J332+O332</f>
        <v>209.11160000000001</v>
      </c>
      <c r="T332" s="24">
        <f t="shared" si="1288"/>
        <v>188.20044000000001</v>
      </c>
      <c r="U332" s="24">
        <f t="shared" si="1288"/>
        <v>20.911160000000002</v>
      </c>
      <c r="V332" s="24">
        <v>3.02</v>
      </c>
      <c r="W332" s="24">
        <v>41.13</v>
      </c>
      <c r="X332" s="24">
        <f>V332*W332</f>
        <v>124.21260000000001</v>
      </c>
      <c r="Y332" s="24">
        <f>X332-Z332</f>
        <v>111.79134000000001</v>
      </c>
      <c r="Z332" s="24">
        <f>X332*10%</f>
        <v>12.421260000000002</v>
      </c>
      <c r="AA332" s="24">
        <v>2.2000000000000002</v>
      </c>
      <c r="AB332" s="24">
        <v>42.77</v>
      </c>
      <c r="AC332" s="24">
        <f>AA332*AB332</f>
        <v>94.094000000000008</v>
      </c>
      <c r="AD332" s="24">
        <f>AC332-AE332</f>
        <v>84.684600000000003</v>
      </c>
      <c r="AE332" s="24">
        <f>AC332*10%</f>
        <v>9.4094000000000015</v>
      </c>
      <c r="AF332" s="24">
        <f>V332+AA332</f>
        <v>5.2200000000000006</v>
      </c>
      <c r="AG332" s="24">
        <f t="shared" ref="AG332:AI334" si="1289">X332+AC332</f>
        <v>218.3066</v>
      </c>
      <c r="AH332" s="24">
        <f t="shared" si="1289"/>
        <v>196.47594000000001</v>
      </c>
      <c r="AI332" s="24">
        <f t="shared" si="1289"/>
        <v>21.830660000000002</v>
      </c>
    </row>
    <row r="333" spans="1:35" hidden="1" x14ac:dyDescent="0.25">
      <c r="A333" s="18"/>
      <c r="B333" s="3" t="s">
        <v>27</v>
      </c>
      <c r="C333" s="33">
        <v>5.2200000000000006</v>
      </c>
      <c r="D333" s="24">
        <v>32.270000000000003</v>
      </c>
      <c r="E333" s="24">
        <f>C333*D333</f>
        <v>168.44940000000003</v>
      </c>
      <c r="F333" s="24">
        <f>E333-G333</f>
        <v>151.60446000000002</v>
      </c>
      <c r="G333" s="24">
        <f>E333*10%</f>
        <v>16.844940000000005</v>
      </c>
      <c r="H333" s="24">
        <v>3.02</v>
      </c>
      <c r="I333" s="24">
        <v>32.270000000000003</v>
      </c>
      <c r="J333" s="24">
        <f>H333*I333</f>
        <v>97.455400000000012</v>
      </c>
      <c r="K333" s="24">
        <f>J333-L333</f>
        <v>87.709860000000006</v>
      </c>
      <c r="L333" s="24">
        <f>J333*10%</f>
        <v>9.7455400000000019</v>
      </c>
      <c r="M333" s="24">
        <v>2.2000000000000002</v>
      </c>
      <c r="N333" s="24">
        <v>33.79</v>
      </c>
      <c r="O333" s="24">
        <f>M333*N333</f>
        <v>74.338000000000008</v>
      </c>
      <c r="P333" s="24">
        <f>O333-Q333</f>
        <v>66.904200000000003</v>
      </c>
      <c r="Q333" s="24">
        <f>O333*10%</f>
        <v>7.4338000000000015</v>
      </c>
      <c r="R333" s="24">
        <f>H333+M333</f>
        <v>5.2200000000000006</v>
      </c>
      <c r="S333" s="24">
        <f t="shared" si="1288"/>
        <v>171.79340000000002</v>
      </c>
      <c r="T333" s="24">
        <f t="shared" si="1288"/>
        <v>154.61405999999999</v>
      </c>
      <c r="U333" s="24">
        <f t="shared" si="1288"/>
        <v>17.179340000000003</v>
      </c>
      <c r="V333" s="24">
        <v>3.02</v>
      </c>
      <c r="W333" s="24">
        <v>33.79</v>
      </c>
      <c r="X333" s="24">
        <f>V333*W333</f>
        <v>102.0458</v>
      </c>
      <c r="Y333" s="24">
        <f>X333-Z333</f>
        <v>91.841219999999993</v>
      </c>
      <c r="Z333" s="24">
        <f>X333*10%</f>
        <v>10.20458</v>
      </c>
      <c r="AA333" s="24">
        <v>2.2000000000000002</v>
      </c>
      <c r="AB333" s="24">
        <v>35.14</v>
      </c>
      <c r="AC333" s="24">
        <f>AA333*AB333</f>
        <v>77.308000000000007</v>
      </c>
      <c r="AD333" s="24">
        <f>AC333-AE333</f>
        <v>69.577200000000005</v>
      </c>
      <c r="AE333" s="24">
        <f>AC333*10%</f>
        <v>7.7308000000000012</v>
      </c>
      <c r="AF333" s="24">
        <f>V333+AA333</f>
        <v>5.2200000000000006</v>
      </c>
      <c r="AG333" s="24">
        <f t="shared" si="1289"/>
        <v>179.35380000000001</v>
      </c>
      <c r="AH333" s="24">
        <f t="shared" si="1289"/>
        <v>161.41842</v>
      </c>
      <c r="AI333" s="24">
        <f t="shared" si="1289"/>
        <v>17.935380000000002</v>
      </c>
    </row>
    <row r="334" spans="1:35" ht="31.5" hidden="1" x14ac:dyDescent="0.25">
      <c r="A334" s="18"/>
      <c r="B334" s="3" t="s">
        <v>164</v>
      </c>
      <c r="C334" s="33">
        <v>5.2200000000000006</v>
      </c>
      <c r="D334" s="24">
        <v>32.270000000000003</v>
      </c>
      <c r="E334" s="24">
        <f>C334*D334*0.5</f>
        <v>84.224700000000013</v>
      </c>
      <c r="F334" s="24">
        <f>E334-G334</f>
        <v>75.802230000000009</v>
      </c>
      <c r="G334" s="24">
        <f>E334*10%</f>
        <v>8.4224700000000023</v>
      </c>
      <c r="H334" s="24">
        <v>3.02</v>
      </c>
      <c r="I334" s="24">
        <v>32.270000000000003</v>
      </c>
      <c r="J334" s="24">
        <f>H334*I334*0.5</f>
        <v>48.727700000000006</v>
      </c>
      <c r="K334" s="24">
        <f>J334-L334</f>
        <v>43.854930000000003</v>
      </c>
      <c r="L334" s="24">
        <f>J334*10%</f>
        <v>4.8727700000000009</v>
      </c>
      <c r="M334" s="24">
        <v>2.2000000000000002</v>
      </c>
      <c r="N334" s="24">
        <v>33.79</v>
      </c>
      <c r="O334" s="24">
        <f>M334*N334*0.5</f>
        <v>37.169000000000004</v>
      </c>
      <c r="P334" s="24">
        <f>O334-Q334</f>
        <v>33.452100000000002</v>
      </c>
      <c r="Q334" s="24">
        <f>O334*10%</f>
        <v>3.7169000000000008</v>
      </c>
      <c r="R334" s="24">
        <f>H334+M334</f>
        <v>5.2200000000000006</v>
      </c>
      <c r="S334" s="24">
        <f t="shared" si="1288"/>
        <v>85.89670000000001</v>
      </c>
      <c r="T334" s="24">
        <f t="shared" si="1288"/>
        <v>77.307029999999997</v>
      </c>
      <c r="U334" s="24">
        <f t="shared" si="1288"/>
        <v>8.5896700000000017</v>
      </c>
      <c r="V334" s="24">
        <v>3.02</v>
      </c>
      <c r="W334" s="24">
        <v>33.79</v>
      </c>
      <c r="X334" s="24">
        <f>V334*W334*0.5</f>
        <v>51.0229</v>
      </c>
      <c r="Y334" s="24">
        <f>X334-Z334</f>
        <v>45.920609999999996</v>
      </c>
      <c r="Z334" s="24">
        <f>X334*10%</f>
        <v>5.10229</v>
      </c>
      <c r="AA334" s="24">
        <v>2.2000000000000002</v>
      </c>
      <c r="AB334" s="24">
        <v>35.14</v>
      </c>
      <c r="AC334" s="24">
        <f>AA334*AB334*0.5</f>
        <v>38.654000000000003</v>
      </c>
      <c r="AD334" s="24">
        <f>AC334-AE334</f>
        <v>34.788600000000002</v>
      </c>
      <c r="AE334" s="24">
        <f>AC334*10%</f>
        <v>3.8654000000000006</v>
      </c>
      <c r="AF334" s="24">
        <f>AA334+V334</f>
        <v>5.2200000000000006</v>
      </c>
      <c r="AG334" s="24">
        <f t="shared" si="1289"/>
        <v>89.676900000000003</v>
      </c>
      <c r="AH334" s="24">
        <f t="shared" si="1289"/>
        <v>80.709209999999999</v>
      </c>
      <c r="AI334" s="24">
        <f t="shared" si="1289"/>
        <v>8.967690000000001</v>
      </c>
    </row>
    <row r="335" spans="1:35" s="16" customFormat="1" ht="31.5" hidden="1" x14ac:dyDescent="0.25">
      <c r="A335" s="22" t="s">
        <v>132</v>
      </c>
      <c r="B335" s="29" t="s">
        <v>183</v>
      </c>
      <c r="C335" s="34"/>
      <c r="D335" s="8"/>
      <c r="E335" s="8">
        <f>E336+E337+E338</f>
        <v>36.827700000000007</v>
      </c>
      <c r="F335" s="8">
        <f>F336+F337+F338</f>
        <v>33.144930000000002</v>
      </c>
      <c r="G335" s="8">
        <f>G336+G337+G338</f>
        <v>3.6827700000000005</v>
      </c>
      <c r="H335" s="8"/>
      <c r="I335" s="8"/>
      <c r="J335" s="8">
        <f>J336+J337+J338</f>
        <v>21.921250000000004</v>
      </c>
      <c r="K335" s="8">
        <f>K336+K337+K338</f>
        <v>19.729125000000003</v>
      </c>
      <c r="L335" s="8">
        <f>L336+L337+L338</f>
        <v>2.1921250000000003</v>
      </c>
      <c r="M335" s="8"/>
      <c r="N335" s="8"/>
      <c r="O335" s="8">
        <f>O336+O337+O338</f>
        <v>15.608549999999999</v>
      </c>
      <c r="P335" s="8">
        <f>P336+P337+P338</f>
        <v>14.047694999999999</v>
      </c>
      <c r="Q335" s="8">
        <f>Q336+Q337+Q338</f>
        <v>1.5608550000000001</v>
      </c>
      <c r="R335" s="8"/>
      <c r="S335" s="8">
        <f>S336+S337+S338</f>
        <v>37.529800000000002</v>
      </c>
      <c r="T335" s="8">
        <f>T336+T337+T338</f>
        <v>33.776820000000001</v>
      </c>
      <c r="U335" s="8">
        <f>U336+U337+U338</f>
        <v>3.75298</v>
      </c>
      <c r="V335" s="8"/>
      <c r="W335" s="8"/>
      <c r="X335" s="8">
        <f>X336+X337+X338</f>
        <v>22.953749999999999</v>
      </c>
      <c r="Y335" s="8">
        <f>Y336+Y337+Y338</f>
        <v>20.658374999999999</v>
      </c>
      <c r="Z335" s="8">
        <f>Z336+Z337+Z338</f>
        <v>2.2953750000000004</v>
      </c>
      <c r="AA335" s="8"/>
      <c r="AB335" s="8"/>
      <c r="AC335" s="8">
        <f>AC336+AC337+AC338</f>
        <v>16.2316</v>
      </c>
      <c r="AD335" s="8">
        <f>AD336+AD337+AD338</f>
        <v>14.60844</v>
      </c>
      <c r="AE335" s="8">
        <f>AE336+AE337+AE338</f>
        <v>1.6231600000000004</v>
      </c>
      <c r="AF335" s="8"/>
      <c r="AG335" s="8">
        <f>AG336+AG337+AG338</f>
        <v>39.185350000000007</v>
      </c>
      <c r="AH335" s="8">
        <f>AH336+AH337+AH338</f>
        <v>35.266815000000001</v>
      </c>
      <c r="AI335" s="8">
        <f>AI336+AI337+AI338</f>
        <v>3.9185350000000003</v>
      </c>
    </row>
    <row r="336" spans="1:35" hidden="1" x14ac:dyDescent="0.25">
      <c r="A336" s="18"/>
      <c r="B336" s="3" t="s">
        <v>25</v>
      </c>
      <c r="C336" s="33">
        <v>0.42000000000000004</v>
      </c>
      <c r="D336" s="24">
        <v>39.28</v>
      </c>
      <c r="E336" s="24">
        <f>C336*D336</f>
        <v>16.497600000000002</v>
      </c>
      <c r="F336" s="24">
        <f>E336-G336</f>
        <v>14.847840000000001</v>
      </c>
      <c r="G336" s="24">
        <f>E336*10%</f>
        <v>1.6497600000000003</v>
      </c>
      <c r="H336" s="24">
        <v>0.25</v>
      </c>
      <c r="I336" s="24">
        <v>39.28</v>
      </c>
      <c r="J336" s="24">
        <f>H336*I336</f>
        <v>9.82</v>
      </c>
      <c r="K336" s="24">
        <f>J336-L336</f>
        <v>8.838000000000001</v>
      </c>
      <c r="L336" s="24">
        <f>J336*10%</f>
        <v>0.9820000000000001</v>
      </c>
      <c r="M336" s="24">
        <v>0.17</v>
      </c>
      <c r="N336" s="24">
        <v>41.13</v>
      </c>
      <c r="O336" s="24">
        <f>M336*N336</f>
        <v>6.9921000000000006</v>
      </c>
      <c r="P336" s="24">
        <f>O336-Q336</f>
        <v>6.2928900000000008</v>
      </c>
      <c r="Q336" s="24">
        <f>O336*10%</f>
        <v>0.69921000000000011</v>
      </c>
      <c r="R336" s="24">
        <f>H336+M336</f>
        <v>0.42000000000000004</v>
      </c>
      <c r="S336" s="24">
        <f t="shared" ref="S336:U338" si="1290">J336+O336</f>
        <v>16.812100000000001</v>
      </c>
      <c r="T336" s="24">
        <f t="shared" si="1290"/>
        <v>15.130890000000001</v>
      </c>
      <c r="U336" s="24">
        <f t="shared" si="1290"/>
        <v>1.6812100000000001</v>
      </c>
      <c r="V336" s="24">
        <v>0.25</v>
      </c>
      <c r="W336" s="24">
        <v>41.13</v>
      </c>
      <c r="X336" s="24">
        <f>V336*W336</f>
        <v>10.282500000000001</v>
      </c>
      <c r="Y336" s="24">
        <f>X336-Z336</f>
        <v>9.2542500000000008</v>
      </c>
      <c r="Z336" s="24">
        <f>X336*10%</f>
        <v>1.0282500000000001</v>
      </c>
      <c r="AA336" s="24">
        <v>0.17</v>
      </c>
      <c r="AB336" s="24">
        <v>42.77</v>
      </c>
      <c r="AC336" s="24">
        <f>AA336*AB336</f>
        <v>7.270900000000001</v>
      </c>
      <c r="AD336" s="24">
        <f>AC336-AE336</f>
        <v>6.5438100000000006</v>
      </c>
      <c r="AE336" s="24">
        <f>AC336*10%</f>
        <v>0.72709000000000013</v>
      </c>
      <c r="AF336" s="24">
        <f>V336+AA336</f>
        <v>0.42000000000000004</v>
      </c>
      <c r="AG336" s="24">
        <f t="shared" ref="AG336:AI338" si="1291">X336+AC336</f>
        <v>17.553400000000003</v>
      </c>
      <c r="AH336" s="24">
        <f t="shared" si="1291"/>
        <v>15.798060000000001</v>
      </c>
      <c r="AI336" s="24">
        <f t="shared" si="1291"/>
        <v>1.7553400000000003</v>
      </c>
    </row>
    <row r="337" spans="1:35" hidden="1" x14ac:dyDescent="0.25">
      <c r="A337" s="18"/>
      <c r="B337" s="3" t="s">
        <v>27</v>
      </c>
      <c r="C337" s="33">
        <v>0.42000000000000004</v>
      </c>
      <c r="D337" s="24">
        <v>32.270000000000003</v>
      </c>
      <c r="E337" s="24">
        <f>C337*D337</f>
        <v>13.553400000000003</v>
      </c>
      <c r="F337" s="24">
        <f>E337-G337</f>
        <v>12.198060000000003</v>
      </c>
      <c r="G337" s="24">
        <f>E337*10%</f>
        <v>1.3553400000000004</v>
      </c>
      <c r="H337" s="24">
        <v>0.25</v>
      </c>
      <c r="I337" s="24">
        <v>32.270000000000003</v>
      </c>
      <c r="J337" s="24">
        <f>H337*I337</f>
        <v>8.0675000000000008</v>
      </c>
      <c r="K337" s="24">
        <f>J337-L337</f>
        <v>7.2607500000000007</v>
      </c>
      <c r="L337" s="24">
        <f>J337*10%</f>
        <v>0.80675000000000008</v>
      </c>
      <c r="M337" s="24">
        <v>0.17</v>
      </c>
      <c r="N337" s="24">
        <v>33.79</v>
      </c>
      <c r="O337" s="24">
        <f>M337*N337</f>
        <v>5.7443</v>
      </c>
      <c r="P337" s="24">
        <f>O337-Q337</f>
        <v>5.1698699999999995</v>
      </c>
      <c r="Q337" s="24">
        <f>O337*10%</f>
        <v>0.57443</v>
      </c>
      <c r="R337" s="24">
        <f>H337+M337</f>
        <v>0.42000000000000004</v>
      </c>
      <c r="S337" s="24">
        <f t="shared" si="1290"/>
        <v>13.811800000000002</v>
      </c>
      <c r="T337" s="24">
        <f t="shared" si="1290"/>
        <v>12.430620000000001</v>
      </c>
      <c r="U337" s="24">
        <f t="shared" si="1290"/>
        <v>1.3811800000000001</v>
      </c>
      <c r="V337" s="24">
        <v>0.25</v>
      </c>
      <c r="W337" s="24">
        <v>33.79</v>
      </c>
      <c r="X337" s="24">
        <f>V337*W337</f>
        <v>8.4474999999999998</v>
      </c>
      <c r="Y337" s="24">
        <f>X337-Z337</f>
        <v>7.6027499999999995</v>
      </c>
      <c r="Z337" s="24">
        <f>X337*10%</f>
        <v>0.84475</v>
      </c>
      <c r="AA337" s="24">
        <v>0.17</v>
      </c>
      <c r="AB337" s="24">
        <v>35.14</v>
      </c>
      <c r="AC337" s="24">
        <f>AA337*AB337</f>
        <v>5.9738000000000007</v>
      </c>
      <c r="AD337" s="24">
        <f>AC337-AE337</f>
        <v>5.3764200000000004</v>
      </c>
      <c r="AE337" s="24">
        <f>AC337*10%</f>
        <v>0.59738000000000013</v>
      </c>
      <c r="AF337" s="24">
        <f>V337+AA337</f>
        <v>0.42000000000000004</v>
      </c>
      <c r="AG337" s="24">
        <f t="shared" si="1291"/>
        <v>14.4213</v>
      </c>
      <c r="AH337" s="24">
        <f t="shared" si="1291"/>
        <v>12.97917</v>
      </c>
      <c r="AI337" s="24">
        <f t="shared" si="1291"/>
        <v>1.4421300000000001</v>
      </c>
    </row>
    <row r="338" spans="1:35" ht="31.5" hidden="1" x14ac:dyDescent="0.25">
      <c r="A338" s="18"/>
      <c r="B338" s="3" t="s">
        <v>164</v>
      </c>
      <c r="C338" s="33">
        <v>0.42000000000000004</v>
      </c>
      <c r="D338" s="24">
        <v>32.270000000000003</v>
      </c>
      <c r="E338" s="24">
        <f>C338*D338*0.5</f>
        <v>6.7767000000000017</v>
      </c>
      <c r="F338" s="24">
        <f>E338-G338</f>
        <v>6.0990300000000017</v>
      </c>
      <c r="G338" s="24">
        <f>E338*10%</f>
        <v>0.67767000000000022</v>
      </c>
      <c r="H338" s="24">
        <v>0.25</v>
      </c>
      <c r="I338" s="24">
        <v>32.270000000000003</v>
      </c>
      <c r="J338" s="24">
        <f>H338*I338*0.5</f>
        <v>4.0337500000000004</v>
      </c>
      <c r="K338" s="24">
        <f>J338-L338</f>
        <v>3.6303750000000004</v>
      </c>
      <c r="L338" s="24">
        <f>J338*10%</f>
        <v>0.40337500000000004</v>
      </c>
      <c r="M338" s="24">
        <v>0.17</v>
      </c>
      <c r="N338" s="24">
        <v>33.79</v>
      </c>
      <c r="O338" s="24">
        <f>M338*N338*0.5</f>
        <v>2.87215</v>
      </c>
      <c r="P338" s="24">
        <f>O338-Q338</f>
        <v>2.5849349999999998</v>
      </c>
      <c r="Q338" s="24">
        <f>O338*10%</f>
        <v>0.287215</v>
      </c>
      <c r="R338" s="24">
        <f>H338+M338</f>
        <v>0.42000000000000004</v>
      </c>
      <c r="S338" s="24">
        <f t="shared" si="1290"/>
        <v>6.9059000000000008</v>
      </c>
      <c r="T338" s="24">
        <f t="shared" si="1290"/>
        <v>6.2153100000000006</v>
      </c>
      <c r="U338" s="24">
        <f t="shared" si="1290"/>
        <v>0.69059000000000004</v>
      </c>
      <c r="V338" s="24">
        <v>0.25</v>
      </c>
      <c r="W338" s="24">
        <v>33.79</v>
      </c>
      <c r="X338" s="24">
        <f>V338*W338*0.5</f>
        <v>4.2237499999999999</v>
      </c>
      <c r="Y338" s="24">
        <f>X338-Z338</f>
        <v>3.8013749999999997</v>
      </c>
      <c r="Z338" s="24">
        <f>X338*10%</f>
        <v>0.422375</v>
      </c>
      <c r="AA338" s="24">
        <v>0.17</v>
      </c>
      <c r="AB338" s="24">
        <v>35.14</v>
      </c>
      <c r="AC338" s="24">
        <f>AA338*AB338*0.5</f>
        <v>2.9869000000000003</v>
      </c>
      <c r="AD338" s="24">
        <f>AC338-AE338</f>
        <v>2.6882100000000002</v>
      </c>
      <c r="AE338" s="24">
        <f>AC338*10%</f>
        <v>0.29869000000000007</v>
      </c>
      <c r="AF338" s="24">
        <f>V338+AA338</f>
        <v>0.42000000000000004</v>
      </c>
      <c r="AG338" s="24">
        <f t="shared" si="1291"/>
        <v>7.2106500000000002</v>
      </c>
      <c r="AH338" s="24">
        <f t="shared" si="1291"/>
        <v>6.4895849999999999</v>
      </c>
      <c r="AI338" s="24">
        <f t="shared" si="1291"/>
        <v>0.72106500000000007</v>
      </c>
    </row>
    <row r="339" spans="1:35" s="16" customFormat="1" ht="31.5" hidden="1" x14ac:dyDescent="0.25">
      <c r="A339" s="22" t="s">
        <v>133</v>
      </c>
      <c r="B339" s="10" t="s">
        <v>9</v>
      </c>
      <c r="C339" s="34"/>
      <c r="D339" s="8"/>
      <c r="E339" s="8">
        <f>E340+E341+E342</f>
        <v>198.16809999999998</v>
      </c>
      <c r="F339" s="8">
        <f>F340+F341+F342</f>
        <v>148.90754385</v>
      </c>
      <c r="G339" s="8">
        <f>G340+G341+G342</f>
        <v>49.260556149999999</v>
      </c>
      <c r="H339" s="34"/>
      <c r="I339" s="8"/>
      <c r="J339" s="8">
        <f>J340+J341+J342</f>
        <v>99.084050000000005</v>
      </c>
      <c r="K339" s="8">
        <f>K340+K341+K342</f>
        <v>72.389316285000007</v>
      </c>
      <c r="L339" s="8">
        <f>L340+L341+L342</f>
        <v>26.694733715000002</v>
      </c>
      <c r="M339" s="34"/>
      <c r="N339" s="8"/>
      <c r="O339" s="8">
        <f>O340+O341+O342</f>
        <v>103.75094999999999</v>
      </c>
      <c r="P339" s="8">
        <f>P340+P341+P342</f>
        <v>80.122267934999996</v>
      </c>
      <c r="Q339" s="8">
        <f>Q340+Q341+Q342</f>
        <v>23.628682065000003</v>
      </c>
      <c r="R339" s="8"/>
      <c r="S339" s="8">
        <f>S340+S341+S342</f>
        <v>202.83500000000001</v>
      </c>
      <c r="T339" s="8">
        <f>T340+T341+T342</f>
        <v>152.51158422</v>
      </c>
      <c r="U339" s="8">
        <f>U340+U341+U342</f>
        <v>50.323415780000005</v>
      </c>
      <c r="V339" s="34"/>
      <c r="W339" s="8"/>
      <c r="X339" s="8">
        <f>X340+X341+X342</f>
        <v>103.75094999999999</v>
      </c>
      <c r="Y339" s="8">
        <f>Y340+Y341+Y342</f>
        <v>75.798883214999989</v>
      </c>
      <c r="Z339" s="8">
        <f>Z340+Z341+Z342</f>
        <v>27.952066785</v>
      </c>
      <c r="AA339" s="34"/>
      <c r="AB339" s="8"/>
      <c r="AC339" s="8">
        <f>AC340+AC341+AC342</f>
        <v>107.89239999999999</v>
      </c>
      <c r="AD339" s="8">
        <f>AD340+AD341+AD342</f>
        <v>83.320526519999987</v>
      </c>
      <c r="AE339" s="8">
        <f>AE340+AE341+AE342</f>
        <v>24.571873480000001</v>
      </c>
      <c r="AF339" s="8"/>
      <c r="AG339" s="8">
        <f>AG340+AG341+AG342</f>
        <v>211.64334999999997</v>
      </c>
      <c r="AH339" s="8">
        <f>AH340+AH341+AH342</f>
        <v>159.11940973499998</v>
      </c>
      <c r="AI339" s="8">
        <f>AI340+AI341+AI342</f>
        <v>52.523940264999993</v>
      </c>
    </row>
    <row r="340" spans="1:35" hidden="1" x14ac:dyDescent="0.25">
      <c r="A340" s="18"/>
      <c r="B340" s="3" t="s">
        <v>25</v>
      </c>
      <c r="C340" s="33">
        <v>2.2599999999999998</v>
      </c>
      <c r="D340" s="24">
        <v>39.28</v>
      </c>
      <c r="E340" s="24">
        <f>E344+E352</f>
        <v>88.772799999999989</v>
      </c>
      <c r="F340" s="24">
        <f>F344</f>
        <v>66.70568879999999</v>
      </c>
      <c r="G340" s="24">
        <f>G344+G348</f>
        <v>22.067111199999999</v>
      </c>
      <c r="H340" s="33">
        <v>1.1299999999999999</v>
      </c>
      <c r="I340" s="24">
        <v>39.28</v>
      </c>
      <c r="J340" s="24">
        <f>J344+J352</f>
        <v>44.386399999999995</v>
      </c>
      <c r="K340" s="24">
        <f>K344</f>
        <v>32.428036079999998</v>
      </c>
      <c r="L340" s="24">
        <f>L344+L348</f>
        <v>11.95836392</v>
      </c>
      <c r="M340" s="33">
        <v>1.1299999999999999</v>
      </c>
      <c r="N340" s="24">
        <v>41.13</v>
      </c>
      <c r="O340" s="24">
        <f>O344+O352</f>
        <v>46.476900000000001</v>
      </c>
      <c r="P340" s="24">
        <f>P344</f>
        <v>35.892053369999999</v>
      </c>
      <c r="Q340" s="24">
        <f>Q344+Q348</f>
        <v>10.584846630000001</v>
      </c>
      <c r="R340" s="24">
        <f>H340+M340</f>
        <v>2.2599999999999998</v>
      </c>
      <c r="S340" s="24">
        <f t="shared" ref="S340:U342" si="1292">J340+O340</f>
        <v>90.863299999999995</v>
      </c>
      <c r="T340" s="24">
        <f t="shared" si="1292"/>
        <v>68.320089449999998</v>
      </c>
      <c r="U340" s="24">
        <f t="shared" si="1292"/>
        <v>22.543210550000001</v>
      </c>
      <c r="V340" s="33">
        <f>H340</f>
        <v>1.1299999999999999</v>
      </c>
      <c r="W340" s="24">
        <v>41.13</v>
      </c>
      <c r="X340" s="24">
        <f>X344+X352</f>
        <v>46.476900000000001</v>
      </c>
      <c r="Y340" s="24">
        <f>Y344</f>
        <v>33.955323929999999</v>
      </c>
      <c r="Z340" s="24">
        <f>Z344+Z348</f>
        <v>12.521576070000002</v>
      </c>
      <c r="AA340" s="33">
        <f>M340</f>
        <v>1.1299999999999999</v>
      </c>
      <c r="AB340" s="24">
        <v>42.77</v>
      </c>
      <c r="AC340" s="24">
        <f>AC344+AC352</f>
        <v>48.330099999999995</v>
      </c>
      <c r="AD340" s="24">
        <f>AD344</f>
        <v>37.323197729999997</v>
      </c>
      <c r="AE340" s="24">
        <f>AE344+AE348</f>
        <v>11.006902270000001</v>
      </c>
      <c r="AF340" s="24">
        <f>V340+AA340</f>
        <v>2.2599999999999998</v>
      </c>
      <c r="AG340" s="24">
        <f t="shared" ref="AG340:AG342" si="1293">X340+AC340</f>
        <v>94.806999999999988</v>
      </c>
      <c r="AH340" s="24">
        <f t="shared" ref="AH340:AH342" si="1294">Y340+AD340</f>
        <v>71.278521659999996</v>
      </c>
      <c r="AI340" s="24">
        <f t="shared" ref="AI340:AI342" si="1295">Z340+AE340</f>
        <v>23.528478340000003</v>
      </c>
    </row>
    <row r="341" spans="1:35" hidden="1" x14ac:dyDescent="0.25">
      <c r="A341" s="18"/>
      <c r="B341" s="3" t="s">
        <v>27</v>
      </c>
      <c r="C341" s="33">
        <v>2.2599999999999998</v>
      </c>
      <c r="D341" s="24">
        <v>32.270000000000003</v>
      </c>
      <c r="E341" s="24">
        <f t="shared" ref="E341:E342" si="1296">E345+E353</f>
        <v>72.930199999999999</v>
      </c>
      <c r="F341" s="24">
        <f t="shared" ref="F341:F342" si="1297">F345</f>
        <v>54.801236699999997</v>
      </c>
      <c r="G341" s="24">
        <f t="shared" ref="G341:G342" si="1298">G345+G349</f>
        <v>18.128963300000002</v>
      </c>
      <c r="H341" s="33">
        <v>1.1299999999999999</v>
      </c>
      <c r="I341" s="24">
        <v>32.270000000000003</v>
      </c>
      <c r="J341" s="24">
        <f t="shared" ref="J341:J342" si="1299">J345+J353</f>
        <v>36.465100000000007</v>
      </c>
      <c r="K341" s="24">
        <f t="shared" ref="K341:K342" si="1300">K345</f>
        <v>26.640853470000003</v>
      </c>
      <c r="L341" s="24">
        <f t="shared" ref="L341:L342" si="1301">L345+L349</f>
        <v>9.8242465300000017</v>
      </c>
      <c r="M341" s="33">
        <v>1.1299999999999999</v>
      </c>
      <c r="N341" s="24">
        <v>33.79</v>
      </c>
      <c r="O341" s="24">
        <f t="shared" ref="O341:O342" si="1302">O345+O353</f>
        <v>38.182699999999997</v>
      </c>
      <c r="P341" s="24">
        <f t="shared" ref="P341:P342" si="1303">P345</f>
        <v>29.486809709999996</v>
      </c>
      <c r="Q341" s="24">
        <f t="shared" ref="Q341:Q342" si="1304">Q345+Q349</f>
        <v>8.6958902899999995</v>
      </c>
      <c r="R341" s="24">
        <f>H341+M341</f>
        <v>2.2599999999999998</v>
      </c>
      <c r="S341" s="24">
        <f t="shared" si="1292"/>
        <v>74.647800000000004</v>
      </c>
      <c r="T341" s="24">
        <f t="shared" si="1292"/>
        <v>56.127663179999999</v>
      </c>
      <c r="U341" s="24">
        <f t="shared" si="1292"/>
        <v>18.520136820000001</v>
      </c>
      <c r="V341" s="33">
        <f t="shared" ref="V341:V342" si="1305">H341</f>
        <v>1.1299999999999999</v>
      </c>
      <c r="W341" s="24">
        <v>33.79</v>
      </c>
      <c r="X341" s="24">
        <f t="shared" ref="X341:X342" si="1306">X345+X353</f>
        <v>38.182699999999997</v>
      </c>
      <c r="Y341" s="24">
        <f t="shared" ref="Y341:Y342" si="1307">Y345</f>
        <v>27.895706189999995</v>
      </c>
      <c r="Z341" s="24">
        <f t="shared" ref="Z341:Z342" si="1308">Z345+Z349</f>
        <v>10.28699381</v>
      </c>
      <c r="AA341" s="33">
        <f t="shared" ref="AA341:AA342" si="1309">M341</f>
        <v>1.1299999999999999</v>
      </c>
      <c r="AB341" s="24">
        <v>35.14</v>
      </c>
      <c r="AC341" s="24">
        <f t="shared" ref="AC341:AC342" si="1310">AC345+AC353</f>
        <v>39.708199999999998</v>
      </c>
      <c r="AD341" s="24">
        <f t="shared" ref="AD341:AD342" si="1311">AD345</f>
        <v>30.664885859999995</v>
      </c>
      <c r="AE341" s="24">
        <f t="shared" ref="AE341:AE342" si="1312">AE345+AE349</f>
        <v>9.0433141399999997</v>
      </c>
      <c r="AF341" s="24">
        <f>V341+AA341</f>
        <v>2.2599999999999998</v>
      </c>
      <c r="AG341" s="24">
        <f t="shared" si="1293"/>
        <v>77.890899999999988</v>
      </c>
      <c r="AH341" s="24">
        <f t="shared" si="1294"/>
        <v>58.56059204999999</v>
      </c>
      <c r="AI341" s="24">
        <f t="shared" si="1295"/>
        <v>19.330307949999998</v>
      </c>
    </row>
    <row r="342" spans="1:35" ht="31.5" hidden="1" x14ac:dyDescent="0.25">
      <c r="A342" s="18"/>
      <c r="B342" s="3" t="s">
        <v>164</v>
      </c>
      <c r="C342" s="33">
        <v>2.2599999999999998</v>
      </c>
      <c r="D342" s="24">
        <v>32.270000000000003</v>
      </c>
      <c r="E342" s="24">
        <f t="shared" si="1296"/>
        <v>36.4651</v>
      </c>
      <c r="F342" s="24">
        <f t="shared" si="1297"/>
        <v>27.400618349999998</v>
      </c>
      <c r="G342" s="24">
        <f t="shared" si="1298"/>
        <v>9.0644816500000012</v>
      </c>
      <c r="H342" s="33">
        <v>1.1299999999999999</v>
      </c>
      <c r="I342" s="24">
        <v>32.270000000000003</v>
      </c>
      <c r="J342" s="24">
        <f t="shared" si="1299"/>
        <v>18.232550000000003</v>
      </c>
      <c r="K342" s="24">
        <f t="shared" si="1300"/>
        <v>13.320426735000002</v>
      </c>
      <c r="L342" s="24">
        <f t="shared" si="1301"/>
        <v>4.9121232650000008</v>
      </c>
      <c r="M342" s="33">
        <v>1.1299999999999999</v>
      </c>
      <c r="N342" s="24">
        <v>33.79</v>
      </c>
      <c r="O342" s="24">
        <f t="shared" si="1302"/>
        <v>19.091349999999998</v>
      </c>
      <c r="P342" s="24">
        <f t="shared" si="1303"/>
        <v>14.743404854999998</v>
      </c>
      <c r="Q342" s="24">
        <f t="shared" si="1304"/>
        <v>4.3479451449999997</v>
      </c>
      <c r="R342" s="24">
        <f>H342+M342</f>
        <v>2.2599999999999998</v>
      </c>
      <c r="S342" s="24">
        <f t="shared" si="1292"/>
        <v>37.323900000000002</v>
      </c>
      <c r="T342" s="24">
        <f t="shared" si="1292"/>
        <v>28.063831589999999</v>
      </c>
      <c r="U342" s="24">
        <f t="shared" si="1292"/>
        <v>9.2600684100000006</v>
      </c>
      <c r="V342" s="33">
        <f t="shared" si="1305"/>
        <v>1.1299999999999999</v>
      </c>
      <c r="W342" s="24">
        <v>33.79</v>
      </c>
      <c r="X342" s="24">
        <f t="shared" si="1306"/>
        <v>19.091349999999998</v>
      </c>
      <c r="Y342" s="24">
        <f t="shared" si="1307"/>
        <v>13.947853094999997</v>
      </c>
      <c r="Z342" s="24">
        <f t="shared" si="1308"/>
        <v>5.1434969050000001</v>
      </c>
      <c r="AA342" s="33">
        <f t="shared" si="1309"/>
        <v>1.1299999999999999</v>
      </c>
      <c r="AB342" s="24">
        <v>35.14</v>
      </c>
      <c r="AC342" s="24">
        <f t="shared" si="1310"/>
        <v>19.854099999999999</v>
      </c>
      <c r="AD342" s="24">
        <f t="shared" si="1311"/>
        <v>15.332442929999997</v>
      </c>
      <c r="AE342" s="24">
        <f t="shared" si="1312"/>
        <v>4.5216570699999998</v>
      </c>
      <c r="AF342" s="24">
        <f>V342+AA342</f>
        <v>2.2599999999999998</v>
      </c>
      <c r="AG342" s="24">
        <f t="shared" si="1293"/>
        <v>38.945449999999994</v>
      </c>
      <c r="AH342" s="24">
        <f t="shared" si="1294"/>
        <v>29.280296024999995</v>
      </c>
      <c r="AI342" s="24">
        <f t="shared" si="1295"/>
        <v>9.6651539749999991</v>
      </c>
    </row>
    <row r="343" spans="1:35" ht="94.5" hidden="1" x14ac:dyDescent="0.25">
      <c r="A343" s="18"/>
      <c r="B343" s="28" t="s">
        <v>188</v>
      </c>
      <c r="C343" s="34"/>
      <c r="D343" s="8"/>
      <c r="E343" s="8">
        <f>E344+E345+E346</f>
        <v>165.45282649999999</v>
      </c>
      <c r="F343" s="8">
        <f>F344+F345+F346</f>
        <v>148.90754385</v>
      </c>
      <c r="G343" s="8">
        <f>G344+G345+G346</f>
        <v>16.545282650000001</v>
      </c>
      <c r="H343" s="34"/>
      <c r="I343" s="8"/>
      <c r="J343" s="8">
        <f>J344+J345+J346</f>
        <v>80.432573649999995</v>
      </c>
      <c r="K343" s="8">
        <f>K344+K345+K346</f>
        <v>72.389316285000007</v>
      </c>
      <c r="L343" s="8">
        <f>L344+L345+L346</f>
        <v>8.0432573650000005</v>
      </c>
      <c r="M343" s="34"/>
      <c r="N343" s="8"/>
      <c r="O343" s="8">
        <f>O344+O345+O346</f>
        <v>89.02474214999998</v>
      </c>
      <c r="P343" s="8">
        <f>P344+P345+P346</f>
        <v>80.122267934999996</v>
      </c>
      <c r="Q343" s="8">
        <f>Q344+Q345+Q346</f>
        <v>8.9024742149999998</v>
      </c>
      <c r="R343" s="8"/>
      <c r="S343" s="8">
        <f>S344+S345+S346</f>
        <v>169.4573158</v>
      </c>
      <c r="T343" s="8">
        <f>T344+T345+T346</f>
        <v>152.51158422</v>
      </c>
      <c r="U343" s="8">
        <f>U344+U345+U346</f>
        <v>16.94573158</v>
      </c>
      <c r="V343" s="34"/>
      <c r="W343" s="8"/>
      <c r="X343" s="8">
        <f>X344+X345+X346</f>
        <v>84.220981349999988</v>
      </c>
      <c r="Y343" s="8">
        <f>Y344+Y345+Y346</f>
        <v>75.798883214999989</v>
      </c>
      <c r="Z343" s="8">
        <f>Z344+Z345+Z346</f>
        <v>8.4220981350000006</v>
      </c>
      <c r="AA343" s="34"/>
      <c r="AB343" s="8"/>
      <c r="AC343" s="8">
        <f>AC344+AC345+AC346</f>
        <v>92.578362799999994</v>
      </c>
      <c r="AD343" s="8">
        <f>AD344+AD345+AD346</f>
        <v>83.320526519999987</v>
      </c>
      <c r="AE343" s="8">
        <f>AE344+AE345+AE346</f>
        <v>9.2578362799999994</v>
      </c>
      <c r="AF343" s="8"/>
      <c r="AG343" s="8">
        <f>AG344+AG345+AG346</f>
        <v>176.79934414999997</v>
      </c>
      <c r="AH343" s="8">
        <f>AH344+AH345+AH346</f>
        <v>159.11940973499998</v>
      </c>
      <c r="AI343" s="8">
        <f>AI344+AI345+AI346</f>
        <v>17.679934414999998</v>
      </c>
    </row>
    <row r="344" spans="1:35" hidden="1" x14ac:dyDescent="0.25">
      <c r="A344" s="18"/>
      <c r="B344" s="3" t="s">
        <v>25</v>
      </c>
      <c r="C344" s="33">
        <f>C340-C352</f>
        <v>1.8868999999999998</v>
      </c>
      <c r="D344" s="24">
        <v>39.28</v>
      </c>
      <c r="E344" s="24">
        <f>C344*D344</f>
        <v>74.117431999999994</v>
      </c>
      <c r="F344" s="24">
        <f>E344-G344</f>
        <v>66.70568879999999</v>
      </c>
      <c r="G344" s="24">
        <f>E344*10%</f>
        <v>7.4117432000000001</v>
      </c>
      <c r="H344" s="33">
        <f>H340-H352</f>
        <v>0.91728999999999994</v>
      </c>
      <c r="I344" s="24">
        <v>39.28</v>
      </c>
      <c r="J344" s="24">
        <f>H344*I344</f>
        <v>36.031151199999996</v>
      </c>
      <c r="K344" s="24">
        <f>J344-L344</f>
        <v>32.428036079999998</v>
      </c>
      <c r="L344" s="24">
        <f>J344*10%</f>
        <v>3.60311512</v>
      </c>
      <c r="M344" s="33">
        <f>M340-M352</f>
        <v>0.96960999999999986</v>
      </c>
      <c r="N344" s="24">
        <v>41.13</v>
      </c>
      <c r="O344" s="24">
        <f>M344*N344</f>
        <v>39.880059299999999</v>
      </c>
      <c r="P344" s="24">
        <f>O344-Q344</f>
        <v>35.892053369999999</v>
      </c>
      <c r="Q344" s="24">
        <f>O344*10%</f>
        <v>3.9880059299999999</v>
      </c>
      <c r="R344" s="24">
        <f>H344+M344</f>
        <v>1.8868999999999998</v>
      </c>
      <c r="S344" s="24">
        <f t="shared" ref="S344:S346" si="1313">J344+O344</f>
        <v>75.911210499999996</v>
      </c>
      <c r="T344" s="24">
        <f t="shared" ref="T344:T346" si="1314">K344+P344</f>
        <v>68.320089449999998</v>
      </c>
      <c r="U344" s="24">
        <f t="shared" ref="U344:U346" si="1315">L344+Q344</f>
        <v>7.5911210499999999</v>
      </c>
      <c r="V344" s="33">
        <f>V340-V352</f>
        <v>0.91728999999999994</v>
      </c>
      <c r="W344" s="24">
        <v>41.13</v>
      </c>
      <c r="X344" s="24">
        <f>V344*W344</f>
        <v>37.728137699999998</v>
      </c>
      <c r="Y344" s="24">
        <f>X344-Z344</f>
        <v>33.955323929999999</v>
      </c>
      <c r="Z344" s="24">
        <f>X344*10%</f>
        <v>3.77281377</v>
      </c>
      <c r="AA344" s="33">
        <f>AA340-AA352</f>
        <v>0.96960999999999986</v>
      </c>
      <c r="AB344" s="24">
        <v>42.77</v>
      </c>
      <c r="AC344" s="24">
        <f>AA344*AB344</f>
        <v>41.470219699999994</v>
      </c>
      <c r="AD344" s="24">
        <f>AC344-AE344</f>
        <v>37.323197729999997</v>
      </c>
      <c r="AE344" s="24">
        <f>AC344*10%</f>
        <v>4.1470219699999999</v>
      </c>
      <c r="AF344" s="24">
        <f>V344+AA344</f>
        <v>1.8868999999999998</v>
      </c>
      <c r="AG344" s="24">
        <f t="shared" ref="AG344:AG346" si="1316">X344+AC344</f>
        <v>79.198357399999992</v>
      </c>
      <c r="AH344" s="24">
        <f t="shared" ref="AH344:AH346" si="1317">Y344+AD344</f>
        <v>71.278521659999996</v>
      </c>
      <c r="AI344" s="24">
        <f t="shared" ref="AI344:AI346" si="1318">Z344+AE344</f>
        <v>7.9198357399999999</v>
      </c>
    </row>
    <row r="345" spans="1:35" hidden="1" x14ac:dyDescent="0.25">
      <c r="A345" s="18"/>
      <c r="B345" s="3" t="s">
        <v>27</v>
      </c>
      <c r="C345" s="33">
        <f t="shared" ref="C345:C346" si="1319">C341-C353</f>
        <v>1.8868999999999998</v>
      </c>
      <c r="D345" s="24">
        <v>32.270000000000003</v>
      </c>
      <c r="E345" s="24">
        <f>C345*D345</f>
        <v>60.890262999999997</v>
      </c>
      <c r="F345" s="24">
        <f>E345-G345</f>
        <v>54.801236699999997</v>
      </c>
      <c r="G345" s="24">
        <f>E345*10%</f>
        <v>6.0890263000000004</v>
      </c>
      <c r="H345" s="33">
        <f t="shared" ref="H345:H346" si="1320">H341-H353</f>
        <v>0.91728999999999994</v>
      </c>
      <c r="I345" s="24">
        <v>32.270000000000003</v>
      </c>
      <c r="J345" s="24">
        <f>H345*I345</f>
        <v>29.600948300000002</v>
      </c>
      <c r="K345" s="24">
        <f>J345-L345</f>
        <v>26.640853470000003</v>
      </c>
      <c r="L345" s="24">
        <f>J345*10%</f>
        <v>2.9600948300000005</v>
      </c>
      <c r="M345" s="33">
        <f t="shared" ref="M345:M346" si="1321">M341-M353</f>
        <v>0.96960999999999986</v>
      </c>
      <c r="N345" s="24">
        <v>33.79</v>
      </c>
      <c r="O345" s="24">
        <f>M345*N345</f>
        <v>32.763121899999994</v>
      </c>
      <c r="P345" s="24">
        <f>O345-Q345</f>
        <v>29.486809709999996</v>
      </c>
      <c r="Q345" s="24">
        <f>O345*10%</f>
        <v>3.2763121899999996</v>
      </c>
      <c r="R345" s="24">
        <f>H345+M345</f>
        <v>1.8868999999999998</v>
      </c>
      <c r="S345" s="24">
        <f t="shared" si="1313"/>
        <v>62.3640702</v>
      </c>
      <c r="T345" s="24">
        <f t="shared" si="1314"/>
        <v>56.127663179999999</v>
      </c>
      <c r="U345" s="24">
        <f t="shared" si="1315"/>
        <v>6.2364070199999997</v>
      </c>
      <c r="V345" s="33">
        <f t="shared" ref="V345:V346" si="1322">V341-V353</f>
        <v>0.91728999999999994</v>
      </c>
      <c r="W345" s="24">
        <v>33.79</v>
      </c>
      <c r="X345" s="24">
        <f>V345*W345</f>
        <v>30.995229099999996</v>
      </c>
      <c r="Y345" s="24">
        <f>X345-Z345</f>
        <v>27.895706189999995</v>
      </c>
      <c r="Z345" s="24">
        <f>X345*10%</f>
        <v>3.0995229099999997</v>
      </c>
      <c r="AA345" s="33">
        <f t="shared" ref="AA345:AA346" si="1323">AA341-AA353</f>
        <v>0.96960999999999986</v>
      </c>
      <c r="AB345" s="24">
        <v>35.14</v>
      </c>
      <c r="AC345" s="24">
        <f>AA345*AB345</f>
        <v>34.072095399999995</v>
      </c>
      <c r="AD345" s="24">
        <f>AC345-AE345</f>
        <v>30.664885859999995</v>
      </c>
      <c r="AE345" s="24">
        <f>AC345*10%</f>
        <v>3.4072095399999998</v>
      </c>
      <c r="AF345" s="24">
        <f>V345+AA345</f>
        <v>1.8868999999999998</v>
      </c>
      <c r="AG345" s="24">
        <f t="shared" si="1316"/>
        <v>65.067324499999984</v>
      </c>
      <c r="AH345" s="24">
        <f t="shared" si="1317"/>
        <v>58.56059204999999</v>
      </c>
      <c r="AI345" s="24">
        <f t="shared" si="1318"/>
        <v>6.5067324499999994</v>
      </c>
    </row>
    <row r="346" spans="1:35" ht="31.5" hidden="1" x14ac:dyDescent="0.25">
      <c r="A346" s="18"/>
      <c r="B346" s="3" t="s">
        <v>164</v>
      </c>
      <c r="C346" s="33">
        <f t="shared" si="1319"/>
        <v>1.8868999999999998</v>
      </c>
      <c r="D346" s="24">
        <v>32.270000000000003</v>
      </c>
      <c r="E346" s="24">
        <f>C346*D346*0.5</f>
        <v>30.445131499999999</v>
      </c>
      <c r="F346" s="24">
        <f>E346-G346</f>
        <v>27.400618349999998</v>
      </c>
      <c r="G346" s="24">
        <f>E346*10%</f>
        <v>3.0445131500000002</v>
      </c>
      <c r="H346" s="33">
        <f t="shared" si="1320"/>
        <v>0.91728999999999994</v>
      </c>
      <c r="I346" s="24">
        <v>32.270000000000003</v>
      </c>
      <c r="J346" s="24">
        <f>H346*I346*0.5</f>
        <v>14.800474150000001</v>
      </c>
      <c r="K346" s="24">
        <f>J346-L346</f>
        <v>13.320426735000002</v>
      </c>
      <c r="L346" s="24">
        <f>J346*10%</f>
        <v>1.4800474150000003</v>
      </c>
      <c r="M346" s="33">
        <f t="shared" si="1321"/>
        <v>0.96960999999999986</v>
      </c>
      <c r="N346" s="24">
        <v>33.79</v>
      </c>
      <c r="O346" s="24">
        <f>M346*N346*0.5</f>
        <v>16.381560949999997</v>
      </c>
      <c r="P346" s="24">
        <f>O346-Q346</f>
        <v>14.743404854999998</v>
      </c>
      <c r="Q346" s="24">
        <f>O346*10%</f>
        <v>1.6381560949999998</v>
      </c>
      <c r="R346" s="24">
        <f>H346+M346</f>
        <v>1.8868999999999998</v>
      </c>
      <c r="S346" s="24">
        <f t="shared" si="1313"/>
        <v>31.1820351</v>
      </c>
      <c r="T346" s="24">
        <f t="shared" si="1314"/>
        <v>28.063831589999999</v>
      </c>
      <c r="U346" s="24">
        <f t="shared" si="1315"/>
        <v>3.1182035099999998</v>
      </c>
      <c r="V346" s="33">
        <f t="shared" si="1322"/>
        <v>0.91728999999999994</v>
      </c>
      <c r="W346" s="24">
        <v>33.79</v>
      </c>
      <c r="X346" s="24">
        <f>V346*W346*0.5</f>
        <v>15.497614549999998</v>
      </c>
      <c r="Y346" s="24">
        <f>X346-Z346</f>
        <v>13.947853094999997</v>
      </c>
      <c r="Z346" s="24">
        <f>X346*10%</f>
        <v>1.5497614549999998</v>
      </c>
      <c r="AA346" s="33">
        <f t="shared" si="1323"/>
        <v>0.96960999999999986</v>
      </c>
      <c r="AB346" s="24">
        <v>35.14</v>
      </c>
      <c r="AC346" s="24">
        <f>AA346*AB346*0.5</f>
        <v>17.036047699999997</v>
      </c>
      <c r="AD346" s="24">
        <f>AC346-AE346</f>
        <v>15.332442929999997</v>
      </c>
      <c r="AE346" s="24">
        <f>AC346*10%</f>
        <v>1.7036047699999999</v>
      </c>
      <c r="AF346" s="24">
        <f>V346+AA346</f>
        <v>1.8868999999999998</v>
      </c>
      <c r="AG346" s="24">
        <f t="shared" si="1316"/>
        <v>32.533662249999992</v>
      </c>
      <c r="AH346" s="24">
        <f t="shared" si="1317"/>
        <v>29.280296024999995</v>
      </c>
      <c r="AI346" s="24">
        <f t="shared" si="1318"/>
        <v>3.2533662249999997</v>
      </c>
    </row>
    <row r="347" spans="1:35" ht="47.25" hidden="1" x14ac:dyDescent="0.25">
      <c r="A347" s="18"/>
      <c r="B347" s="28" t="s">
        <v>178</v>
      </c>
      <c r="C347" s="34"/>
      <c r="D347" s="8"/>
      <c r="E347" s="8"/>
      <c r="F347" s="8"/>
      <c r="G347" s="8">
        <f>G348+G349+G350</f>
        <v>32.715273499999995</v>
      </c>
      <c r="H347" s="34"/>
      <c r="I347" s="8"/>
      <c r="J347" s="8"/>
      <c r="K347" s="8"/>
      <c r="L347" s="8">
        <f>L348+L349+L350</f>
        <v>18.651476350000003</v>
      </c>
      <c r="M347" s="34"/>
      <c r="N347" s="8"/>
      <c r="O347" s="8"/>
      <c r="P347" s="8"/>
      <c r="Q347" s="8">
        <f>Q348+Q349+Q350</f>
        <v>14.72620785</v>
      </c>
      <c r="R347" s="8"/>
      <c r="S347" s="8">
        <f>S348+S349+S350</f>
        <v>0</v>
      </c>
      <c r="T347" s="8">
        <f>T348+T349+T350</f>
        <v>0</v>
      </c>
      <c r="U347" s="8">
        <f>U348+U349+U350</f>
        <v>33.377684199999997</v>
      </c>
      <c r="V347" s="34"/>
      <c r="W347" s="8"/>
      <c r="X347" s="8"/>
      <c r="Y347" s="8"/>
      <c r="Z347" s="8">
        <f>Z348+Z349+Z350</f>
        <v>19.529968650000001</v>
      </c>
      <c r="AA347" s="34"/>
      <c r="AB347" s="8"/>
      <c r="AC347" s="8"/>
      <c r="AD347" s="8"/>
      <c r="AE347" s="8">
        <f>AE348+AE349+AE350</f>
        <v>15.3140372</v>
      </c>
      <c r="AF347" s="8"/>
      <c r="AG347" s="8">
        <f>AG348+AG349+AG350</f>
        <v>0</v>
      </c>
      <c r="AH347" s="8">
        <f>AH348+AH349+AH350</f>
        <v>0</v>
      </c>
      <c r="AI347" s="8">
        <f>AI348+AI349+AI350</f>
        <v>34.844005850000002</v>
      </c>
    </row>
    <row r="348" spans="1:35" hidden="1" x14ac:dyDescent="0.25">
      <c r="A348" s="18"/>
      <c r="B348" s="3" t="s">
        <v>25</v>
      </c>
      <c r="C348" s="33"/>
      <c r="D348" s="24"/>
      <c r="E348" s="24"/>
      <c r="F348" s="24"/>
      <c r="G348" s="24">
        <f>F352</f>
        <v>14.655367999999999</v>
      </c>
      <c r="H348" s="33"/>
      <c r="I348" s="24"/>
      <c r="J348" s="24"/>
      <c r="K348" s="24"/>
      <c r="L348" s="24">
        <f>K352</f>
        <v>8.3552488</v>
      </c>
      <c r="M348" s="33"/>
      <c r="N348" s="24"/>
      <c r="O348" s="24"/>
      <c r="P348" s="24"/>
      <c r="Q348" s="24">
        <f>P352</f>
        <v>6.5968407000000004</v>
      </c>
      <c r="R348" s="24">
        <f>H348+M348</f>
        <v>0</v>
      </c>
      <c r="S348" s="24">
        <f t="shared" ref="S348:S350" si="1324">J348+O348</f>
        <v>0</v>
      </c>
      <c r="T348" s="24">
        <f t="shared" ref="T348:T350" si="1325">K348+P348</f>
        <v>0</v>
      </c>
      <c r="U348" s="24">
        <f t="shared" ref="U348:U350" si="1326">L348+Q348</f>
        <v>14.9520895</v>
      </c>
      <c r="V348" s="33"/>
      <c r="W348" s="24"/>
      <c r="X348" s="24"/>
      <c r="Y348" s="24"/>
      <c r="Z348" s="24">
        <f>Y352</f>
        <v>8.748762300000001</v>
      </c>
      <c r="AA348" s="33"/>
      <c r="AB348" s="24"/>
      <c r="AC348" s="24"/>
      <c r="AD348" s="24"/>
      <c r="AE348" s="24">
        <f>AD352</f>
        <v>6.8598803000000004</v>
      </c>
      <c r="AF348" s="24">
        <f>V348+AA348</f>
        <v>0</v>
      </c>
      <c r="AG348" s="24">
        <f t="shared" ref="AG348:AG350" si="1327">X348+AC348</f>
        <v>0</v>
      </c>
      <c r="AH348" s="24">
        <f t="shared" ref="AH348:AH350" si="1328">Y348+AD348</f>
        <v>0</v>
      </c>
      <c r="AI348" s="24">
        <f t="shared" ref="AI348:AI350" si="1329">Z348+AE348</f>
        <v>15.608642600000001</v>
      </c>
    </row>
    <row r="349" spans="1:35" hidden="1" x14ac:dyDescent="0.25">
      <c r="A349" s="18"/>
      <c r="B349" s="3" t="s">
        <v>27</v>
      </c>
      <c r="C349" s="33"/>
      <c r="D349" s="24"/>
      <c r="E349" s="24"/>
      <c r="F349" s="24"/>
      <c r="G349" s="24">
        <f t="shared" ref="G349:G350" si="1330">F353</f>
        <v>12.039937</v>
      </c>
      <c r="H349" s="33"/>
      <c r="I349" s="24"/>
      <c r="J349" s="24"/>
      <c r="K349" s="24"/>
      <c r="L349" s="24">
        <f t="shared" ref="L349:L350" si="1331">K353</f>
        <v>6.8641517000000007</v>
      </c>
      <c r="M349" s="33"/>
      <c r="N349" s="24"/>
      <c r="O349" s="24"/>
      <c r="P349" s="24"/>
      <c r="Q349" s="24">
        <f t="shared" ref="Q349:Q350" si="1332">P353</f>
        <v>5.4195780999999998</v>
      </c>
      <c r="R349" s="24">
        <f>H349+M349</f>
        <v>0</v>
      </c>
      <c r="S349" s="24">
        <f t="shared" si="1324"/>
        <v>0</v>
      </c>
      <c r="T349" s="24">
        <f t="shared" si="1325"/>
        <v>0</v>
      </c>
      <c r="U349" s="24">
        <f t="shared" si="1326"/>
        <v>12.2837298</v>
      </c>
      <c r="V349" s="33"/>
      <c r="W349" s="24"/>
      <c r="X349" s="24"/>
      <c r="Y349" s="24"/>
      <c r="Z349" s="24">
        <f t="shared" ref="Z349:Z350" si="1333">Y353</f>
        <v>7.1874709000000001</v>
      </c>
      <c r="AA349" s="33"/>
      <c r="AB349" s="24"/>
      <c r="AC349" s="24"/>
      <c r="AD349" s="24"/>
      <c r="AE349" s="24">
        <f t="shared" ref="AE349:AE350" si="1334">AD353</f>
        <v>5.6361046000000004</v>
      </c>
      <c r="AF349" s="24">
        <f>V349+AA349</f>
        <v>0</v>
      </c>
      <c r="AG349" s="24">
        <f t="shared" si="1327"/>
        <v>0</v>
      </c>
      <c r="AH349" s="24">
        <f t="shared" si="1328"/>
        <v>0</v>
      </c>
      <c r="AI349" s="24">
        <f t="shared" si="1329"/>
        <v>12.8235755</v>
      </c>
    </row>
    <row r="350" spans="1:35" ht="31.5" hidden="1" x14ac:dyDescent="0.25">
      <c r="A350" s="18"/>
      <c r="B350" s="3" t="s">
        <v>164</v>
      </c>
      <c r="C350" s="33"/>
      <c r="D350" s="24"/>
      <c r="E350" s="24"/>
      <c r="F350" s="24"/>
      <c r="G350" s="24">
        <f t="shared" si="1330"/>
        <v>6.0199685000000001</v>
      </c>
      <c r="H350" s="33"/>
      <c r="I350" s="24"/>
      <c r="J350" s="24"/>
      <c r="K350" s="24"/>
      <c r="L350" s="24">
        <f t="shared" si="1331"/>
        <v>3.4320758500000004</v>
      </c>
      <c r="M350" s="33"/>
      <c r="N350" s="24"/>
      <c r="O350" s="24"/>
      <c r="P350" s="24"/>
      <c r="Q350" s="24">
        <f t="shared" si="1332"/>
        <v>2.7097890499999999</v>
      </c>
      <c r="R350" s="24">
        <f>H350+M350</f>
        <v>0</v>
      </c>
      <c r="S350" s="24">
        <f t="shared" si="1324"/>
        <v>0</v>
      </c>
      <c r="T350" s="24">
        <f t="shared" si="1325"/>
        <v>0</v>
      </c>
      <c r="U350" s="24">
        <f t="shared" si="1326"/>
        <v>6.1418648999999998</v>
      </c>
      <c r="V350" s="33"/>
      <c r="W350" s="24"/>
      <c r="X350" s="24"/>
      <c r="Y350" s="24"/>
      <c r="Z350" s="24">
        <f t="shared" si="1333"/>
        <v>3.5937354500000001</v>
      </c>
      <c r="AA350" s="33"/>
      <c r="AB350" s="24"/>
      <c r="AC350" s="24"/>
      <c r="AD350" s="24"/>
      <c r="AE350" s="24">
        <f t="shared" si="1334"/>
        <v>2.8180523000000002</v>
      </c>
      <c r="AF350" s="24">
        <f>V350+AA350</f>
        <v>0</v>
      </c>
      <c r="AG350" s="24">
        <f t="shared" si="1327"/>
        <v>0</v>
      </c>
      <c r="AH350" s="24">
        <f t="shared" si="1328"/>
        <v>0</v>
      </c>
      <c r="AI350" s="24">
        <f t="shared" si="1329"/>
        <v>6.4117877500000002</v>
      </c>
    </row>
    <row r="351" spans="1:35" ht="63" hidden="1" x14ac:dyDescent="0.25">
      <c r="A351" s="18"/>
      <c r="B351" s="28" t="s">
        <v>187</v>
      </c>
      <c r="C351" s="34"/>
      <c r="D351" s="8"/>
      <c r="E351" s="8">
        <f>E352+E353+E354</f>
        <v>32.715273499999995</v>
      </c>
      <c r="F351" s="8">
        <f>F352+F353+F354</f>
        <v>32.715273499999995</v>
      </c>
      <c r="G351" s="8">
        <f>G352+G353+G354</f>
        <v>0</v>
      </c>
      <c r="H351" s="34"/>
      <c r="I351" s="8"/>
      <c r="J351" s="8">
        <f>J352+J353+J354</f>
        <v>18.651476350000003</v>
      </c>
      <c r="K351" s="8">
        <f>K352+K353+K354</f>
        <v>18.651476350000003</v>
      </c>
      <c r="L351" s="8">
        <f>L352+L353+L354</f>
        <v>0</v>
      </c>
      <c r="M351" s="34"/>
      <c r="N351" s="8"/>
      <c r="O351" s="8">
        <f>O352+O353+O354</f>
        <v>14.72620785</v>
      </c>
      <c r="P351" s="8">
        <f>P352+P353+P354</f>
        <v>14.72620785</v>
      </c>
      <c r="Q351" s="8">
        <f>Q352+Q353+Q354</f>
        <v>0</v>
      </c>
      <c r="R351" s="8"/>
      <c r="S351" s="8">
        <f>S352+S353+S354</f>
        <v>33.377684199999997</v>
      </c>
      <c r="T351" s="8">
        <f>T352+T353+T354</f>
        <v>33.377684199999997</v>
      </c>
      <c r="U351" s="8">
        <f>U352+U353+U354</f>
        <v>0</v>
      </c>
      <c r="V351" s="34"/>
      <c r="W351" s="8"/>
      <c r="X351" s="8">
        <f>X352+X353+X354</f>
        <v>19.529968650000001</v>
      </c>
      <c r="Y351" s="8">
        <f>Y352+Y353+Y354</f>
        <v>19.529968650000001</v>
      </c>
      <c r="Z351" s="8">
        <f>Z352+Z353+Z354</f>
        <v>0</v>
      </c>
      <c r="AA351" s="34"/>
      <c r="AB351" s="8"/>
      <c r="AC351" s="8">
        <f>AC352+AC353+AC354</f>
        <v>15.3140372</v>
      </c>
      <c r="AD351" s="8">
        <f>AD352+AD353+AD354</f>
        <v>15.3140372</v>
      </c>
      <c r="AE351" s="8">
        <f>AE352+AE353+AE354</f>
        <v>0</v>
      </c>
      <c r="AF351" s="8"/>
      <c r="AG351" s="8">
        <f>AG352+AG353+AG354</f>
        <v>34.844005850000002</v>
      </c>
      <c r="AH351" s="8">
        <f>AH352+AH353+AH354</f>
        <v>34.844005850000002</v>
      </c>
      <c r="AI351" s="8">
        <f>AI352+AI353+AI354</f>
        <v>0</v>
      </c>
    </row>
    <row r="352" spans="1:35" hidden="1" x14ac:dyDescent="0.25">
      <c r="A352" s="18"/>
      <c r="B352" s="3" t="s">
        <v>25</v>
      </c>
      <c r="C352" s="33">
        <f>C80</f>
        <v>0.37309999999999999</v>
      </c>
      <c r="D352" s="24">
        <v>39.28</v>
      </c>
      <c r="E352" s="24">
        <f>C352*D352</f>
        <v>14.655367999999999</v>
      </c>
      <c r="F352" s="24">
        <f>E352-G352</f>
        <v>14.655367999999999</v>
      </c>
      <c r="G352" s="24">
        <v>0</v>
      </c>
      <c r="H352" s="33">
        <f>H80</f>
        <v>0.21271000000000001</v>
      </c>
      <c r="I352" s="24">
        <v>39.28</v>
      </c>
      <c r="J352" s="24">
        <f>H352*I352</f>
        <v>8.3552488</v>
      </c>
      <c r="K352" s="24">
        <f>J352-L352</f>
        <v>8.3552488</v>
      </c>
      <c r="L352" s="24">
        <v>0</v>
      </c>
      <c r="M352" s="33">
        <f>M80</f>
        <v>0.16039</v>
      </c>
      <c r="N352" s="24">
        <v>41.13</v>
      </c>
      <c r="O352" s="24">
        <f>M352*N352</f>
        <v>6.5968407000000004</v>
      </c>
      <c r="P352" s="24">
        <f>O352-Q352</f>
        <v>6.5968407000000004</v>
      </c>
      <c r="Q352" s="24">
        <v>0</v>
      </c>
      <c r="R352" s="24">
        <f>H352+M352</f>
        <v>0.37309999999999999</v>
      </c>
      <c r="S352" s="24">
        <f t="shared" ref="S352:S354" si="1335">J352+O352</f>
        <v>14.9520895</v>
      </c>
      <c r="T352" s="24">
        <f t="shared" ref="T352:T354" si="1336">K352+P352</f>
        <v>14.9520895</v>
      </c>
      <c r="U352" s="24">
        <f t="shared" ref="U352:U354" si="1337">L352+Q352</f>
        <v>0</v>
      </c>
      <c r="V352" s="33">
        <f>V80</f>
        <v>0.21271000000000001</v>
      </c>
      <c r="W352" s="24">
        <v>41.13</v>
      </c>
      <c r="X352" s="24">
        <f>V352*W352</f>
        <v>8.748762300000001</v>
      </c>
      <c r="Y352" s="24">
        <f>X352-Z352</f>
        <v>8.748762300000001</v>
      </c>
      <c r="Z352" s="24">
        <v>0</v>
      </c>
      <c r="AA352" s="33">
        <f>AA80</f>
        <v>0.16039</v>
      </c>
      <c r="AB352" s="24">
        <v>42.77</v>
      </c>
      <c r="AC352" s="24">
        <f>AA352*AB352</f>
        <v>6.8598803000000004</v>
      </c>
      <c r="AD352" s="24">
        <f>AC352-AE352</f>
        <v>6.8598803000000004</v>
      </c>
      <c r="AE352" s="24">
        <v>0</v>
      </c>
      <c r="AF352" s="24">
        <f>V352+AA352</f>
        <v>0.37309999999999999</v>
      </c>
      <c r="AG352" s="24">
        <f t="shared" ref="AG352:AG354" si="1338">X352+AC352</f>
        <v>15.608642600000001</v>
      </c>
      <c r="AH352" s="24">
        <f t="shared" ref="AH352:AH354" si="1339">Y352+AD352</f>
        <v>15.608642600000001</v>
      </c>
      <c r="AI352" s="24">
        <f t="shared" ref="AI352:AI354" si="1340">Z352+AE352</f>
        <v>0</v>
      </c>
    </row>
    <row r="353" spans="1:35" hidden="1" x14ac:dyDescent="0.25">
      <c r="A353" s="18"/>
      <c r="B353" s="3" t="s">
        <v>27</v>
      </c>
      <c r="C353" s="33">
        <f t="shared" ref="C353:C354" si="1341">C81</f>
        <v>0.37309999999999999</v>
      </c>
      <c r="D353" s="24">
        <v>32.270000000000003</v>
      </c>
      <c r="E353" s="24">
        <f>C353*D353</f>
        <v>12.039937</v>
      </c>
      <c r="F353" s="24">
        <f>E353-G353</f>
        <v>12.039937</v>
      </c>
      <c r="G353" s="24">
        <v>0</v>
      </c>
      <c r="H353" s="33">
        <f t="shared" ref="H353:H354" si="1342">H81</f>
        <v>0.21271000000000001</v>
      </c>
      <c r="I353" s="24">
        <v>32.270000000000003</v>
      </c>
      <c r="J353" s="24">
        <f>H353*I353</f>
        <v>6.8641517000000007</v>
      </c>
      <c r="K353" s="24">
        <f>J353-L353</f>
        <v>6.8641517000000007</v>
      </c>
      <c r="L353" s="24">
        <v>0</v>
      </c>
      <c r="M353" s="33">
        <f t="shared" ref="M353:M354" si="1343">M81</f>
        <v>0.16039</v>
      </c>
      <c r="N353" s="24">
        <v>33.79</v>
      </c>
      <c r="O353" s="24">
        <f>M353*N353</f>
        <v>5.4195780999999998</v>
      </c>
      <c r="P353" s="24">
        <f>O353-Q353</f>
        <v>5.4195780999999998</v>
      </c>
      <c r="Q353" s="24">
        <v>0</v>
      </c>
      <c r="R353" s="24">
        <f>H353+M353</f>
        <v>0.37309999999999999</v>
      </c>
      <c r="S353" s="24">
        <f t="shared" si="1335"/>
        <v>12.2837298</v>
      </c>
      <c r="T353" s="24">
        <f t="shared" si="1336"/>
        <v>12.2837298</v>
      </c>
      <c r="U353" s="24">
        <f t="shared" si="1337"/>
        <v>0</v>
      </c>
      <c r="V353" s="33">
        <f t="shared" ref="V353:V354" si="1344">V81</f>
        <v>0.21271000000000001</v>
      </c>
      <c r="W353" s="24">
        <v>33.79</v>
      </c>
      <c r="X353" s="24">
        <f>V353*W353</f>
        <v>7.1874709000000001</v>
      </c>
      <c r="Y353" s="24">
        <f>X353-Z353</f>
        <v>7.1874709000000001</v>
      </c>
      <c r="Z353" s="24">
        <v>0</v>
      </c>
      <c r="AA353" s="33">
        <f t="shared" ref="AA353:AA354" si="1345">AA81</f>
        <v>0.16039</v>
      </c>
      <c r="AB353" s="24">
        <v>35.14</v>
      </c>
      <c r="AC353" s="24">
        <f>AA353*AB353</f>
        <v>5.6361046000000004</v>
      </c>
      <c r="AD353" s="24">
        <f>AC353-AE353</f>
        <v>5.6361046000000004</v>
      </c>
      <c r="AE353" s="24">
        <v>0</v>
      </c>
      <c r="AF353" s="24">
        <f>V353+AA353</f>
        <v>0.37309999999999999</v>
      </c>
      <c r="AG353" s="24">
        <f t="shared" si="1338"/>
        <v>12.8235755</v>
      </c>
      <c r="AH353" s="24">
        <f t="shared" si="1339"/>
        <v>12.8235755</v>
      </c>
      <c r="AI353" s="24">
        <f t="shared" si="1340"/>
        <v>0</v>
      </c>
    </row>
    <row r="354" spans="1:35" ht="31.5" hidden="1" x14ac:dyDescent="0.25">
      <c r="A354" s="18"/>
      <c r="B354" s="3" t="s">
        <v>164</v>
      </c>
      <c r="C354" s="33">
        <f t="shared" si="1341"/>
        <v>0.37309999999999999</v>
      </c>
      <c r="D354" s="24">
        <v>32.270000000000003</v>
      </c>
      <c r="E354" s="24">
        <f>C354*D354*0.5</f>
        <v>6.0199685000000001</v>
      </c>
      <c r="F354" s="24">
        <f>E354-G354</f>
        <v>6.0199685000000001</v>
      </c>
      <c r="G354" s="24">
        <v>0</v>
      </c>
      <c r="H354" s="33">
        <f t="shared" si="1342"/>
        <v>0.21271000000000001</v>
      </c>
      <c r="I354" s="24">
        <v>32.270000000000003</v>
      </c>
      <c r="J354" s="24">
        <f>H354*I354*0.5</f>
        <v>3.4320758500000004</v>
      </c>
      <c r="K354" s="24">
        <f>J354-L354</f>
        <v>3.4320758500000004</v>
      </c>
      <c r="L354" s="24">
        <v>0</v>
      </c>
      <c r="M354" s="33">
        <f t="shared" si="1343"/>
        <v>0.16039</v>
      </c>
      <c r="N354" s="24">
        <v>33.79</v>
      </c>
      <c r="O354" s="24">
        <f>M354*N354*0.5</f>
        <v>2.7097890499999999</v>
      </c>
      <c r="P354" s="24">
        <f>O354-Q354</f>
        <v>2.7097890499999999</v>
      </c>
      <c r="Q354" s="24">
        <v>0</v>
      </c>
      <c r="R354" s="24">
        <f>H354+M354</f>
        <v>0.37309999999999999</v>
      </c>
      <c r="S354" s="24">
        <f t="shared" si="1335"/>
        <v>6.1418648999999998</v>
      </c>
      <c r="T354" s="24">
        <f t="shared" si="1336"/>
        <v>6.1418648999999998</v>
      </c>
      <c r="U354" s="24">
        <f t="shared" si="1337"/>
        <v>0</v>
      </c>
      <c r="V354" s="33">
        <f t="shared" si="1344"/>
        <v>0.21271000000000001</v>
      </c>
      <c r="W354" s="24">
        <v>33.79</v>
      </c>
      <c r="X354" s="24">
        <f>V354*W354*0.5</f>
        <v>3.5937354500000001</v>
      </c>
      <c r="Y354" s="24">
        <f>X354-Z354</f>
        <v>3.5937354500000001</v>
      </c>
      <c r="Z354" s="24">
        <v>0</v>
      </c>
      <c r="AA354" s="33">
        <f t="shared" si="1345"/>
        <v>0.16039</v>
      </c>
      <c r="AB354" s="24">
        <v>35.14</v>
      </c>
      <c r="AC354" s="24">
        <f>AA354*AB354*0.5</f>
        <v>2.8180523000000002</v>
      </c>
      <c r="AD354" s="24">
        <f>AC354-AE354</f>
        <v>2.8180523000000002</v>
      </c>
      <c r="AE354" s="24">
        <v>0</v>
      </c>
      <c r="AF354" s="24">
        <f>V354+AA354</f>
        <v>0.37309999999999999</v>
      </c>
      <c r="AG354" s="24">
        <f t="shared" si="1338"/>
        <v>6.4117877500000002</v>
      </c>
      <c r="AH354" s="24">
        <f t="shared" si="1339"/>
        <v>6.4117877500000002</v>
      </c>
      <c r="AI354" s="24">
        <f t="shared" si="1340"/>
        <v>0</v>
      </c>
    </row>
    <row r="355" spans="1:35" s="16" customFormat="1" ht="31.5" hidden="1" x14ac:dyDescent="0.25">
      <c r="A355" s="22" t="s">
        <v>134</v>
      </c>
      <c r="B355" s="7" t="s">
        <v>148</v>
      </c>
      <c r="C355" s="36"/>
      <c r="D355" s="8"/>
      <c r="E355" s="8">
        <f>E356+E357+E358</f>
        <v>35.687795000000008</v>
      </c>
      <c r="F355" s="8">
        <f>F356+F357+F358</f>
        <v>35.687795000000008</v>
      </c>
      <c r="G355" s="8">
        <f>G356+G357+G358</f>
        <v>0</v>
      </c>
      <c r="H355" s="8"/>
      <c r="I355" s="8"/>
      <c r="J355" s="8">
        <f>J356+J357+J358</f>
        <v>22.271990000000002</v>
      </c>
      <c r="K355" s="8">
        <f>K356+K357+K358</f>
        <v>22.271990000000002</v>
      </c>
      <c r="L355" s="8">
        <f>L356+L357+L358</f>
        <v>0</v>
      </c>
      <c r="M355" s="8"/>
      <c r="N355" s="8"/>
      <c r="O355" s="8">
        <f>O356+O357+O358</f>
        <v>14.047694999999999</v>
      </c>
      <c r="P355" s="8">
        <f>P356+P357+P358</f>
        <v>14.047694999999999</v>
      </c>
      <c r="Q355" s="8">
        <f>Q356+Q357+Q358</f>
        <v>0</v>
      </c>
      <c r="R355" s="8"/>
      <c r="S355" s="8">
        <f>S356+S357+S358</f>
        <v>36.319685</v>
      </c>
      <c r="T355" s="8">
        <f>T356+T357+T358</f>
        <v>36.319685</v>
      </c>
      <c r="U355" s="8">
        <f>U356+U357+U358</f>
        <v>0</v>
      </c>
      <c r="V355" s="8"/>
      <c r="W355" s="8"/>
      <c r="X355" s="8">
        <f>X356+X357+X358</f>
        <v>23.321010000000001</v>
      </c>
      <c r="Y355" s="8">
        <f>Y356+Y357+Y358</f>
        <v>23.321010000000001</v>
      </c>
      <c r="Z355" s="8">
        <f>Z356+Z357+Z358</f>
        <v>0</v>
      </c>
      <c r="AA355" s="8"/>
      <c r="AB355" s="8"/>
      <c r="AC355" s="8">
        <f>AC356+AC357+AC358</f>
        <v>14.60844</v>
      </c>
      <c r="AD355" s="8">
        <f>AD356+AD357+AD358</f>
        <v>14.60844</v>
      </c>
      <c r="AE355" s="8">
        <f>AE356+AE357+AE358</f>
        <v>0</v>
      </c>
      <c r="AF355" s="8"/>
      <c r="AG355" s="8">
        <f>AG356+AG357+AG358</f>
        <v>37.929450000000003</v>
      </c>
      <c r="AH355" s="8">
        <f>AH356+AH357+AH358</f>
        <v>37.929450000000003</v>
      </c>
      <c r="AI355" s="8">
        <f>AI356+AI357+AI358</f>
        <v>0</v>
      </c>
    </row>
    <row r="356" spans="1:35" hidden="1" x14ac:dyDescent="0.25">
      <c r="A356" s="18"/>
      <c r="B356" s="3" t="s">
        <v>25</v>
      </c>
      <c r="C356" s="37">
        <v>0.40700000000000003</v>
      </c>
      <c r="D356" s="24">
        <v>39.28</v>
      </c>
      <c r="E356" s="24">
        <f>C356*D356</f>
        <v>15.986960000000002</v>
      </c>
      <c r="F356" s="24">
        <f>E356-G356</f>
        <v>15.986960000000002</v>
      </c>
      <c r="G356" s="24"/>
      <c r="H356" s="25">
        <v>0.254</v>
      </c>
      <c r="I356" s="24">
        <v>39.28</v>
      </c>
      <c r="J356" s="24">
        <f>H356*I356</f>
        <v>9.9771200000000011</v>
      </c>
      <c r="K356" s="24">
        <f>J356-L356</f>
        <v>9.9771200000000011</v>
      </c>
      <c r="L356" s="24"/>
      <c r="M356" s="24">
        <v>0.153</v>
      </c>
      <c r="N356" s="24">
        <v>41.13</v>
      </c>
      <c r="O356" s="24">
        <f>M356*N356</f>
        <v>6.2928899999999999</v>
      </c>
      <c r="P356" s="24">
        <f>O356-Q356</f>
        <v>6.2928899999999999</v>
      </c>
      <c r="Q356" s="24"/>
      <c r="R356" s="24">
        <f>H356+M356</f>
        <v>0.40700000000000003</v>
      </c>
      <c r="S356" s="24">
        <f t="shared" ref="S356:U357" si="1346">J356+O356</f>
        <v>16.270009999999999</v>
      </c>
      <c r="T356" s="24">
        <f t="shared" si="1346"/>
        <v>16.270009999999999</v>
      </c>
      <c r="U356" s="24">
        <f t="shared" si="1346"/>
        <v>0</v>
      </c>
      <c r="V356" s="24">
        <v>0.254</v>
      </c>
      <c r="W356" s="24">
        <v>41.13</v>
      </c>
      <c r="X356" s="24">
        <f>V356*W356</f>
        <v>10.44702</v>
      </c>
      <c r="Y356" s="24">
        <f>X356-Z356</f>
        <v>10.44702</v>
      </c>
      <c r="Z356" s="24"/>
      <c r="AA356" s="24">
        <v>0.153</v>
      </c>
      <c r="AB356" s="24">
        <v>42.77</v>
      </c>
      <c r="AC356" s="24">
        <f>AA356*AB356</f>
        <v>6.5438100000000006</v>
      </c>
      <c r="AD356" s="24">
        <f>AC356-AE356</f>
        <v>6.5438100000000006</v>
      </c>
      <c r="AE356" s="24"/>
      <c r="AF356" s="24">
        <f>V356+AA356</f>
        <v>0.40700000000000003</v>
      </c>
      <c r="AG356" s="24">
        <f t="shared" ref="AG356:AI357" si="1347">X356+AC356</f>
        <v>16.990830000000003</v>
      </c>
      <c r="AH356" s="24">
        <f t="shared" si="1347"/>
        <v>16.990830000000003</v>
      </c>
      <c r="AI356" s="24">
        <f t="shared" si="1347"/>
        <v>0</v>
      </c>
    </row>
    <row r="357" spans="1:35" hidden="1" x14ac:dyDescent="0.25">
      <c r="A357" s="18"/>
      <c r="B357" s="3" t="s">
        <v>27</v>
      </c>
      <c r="C357" s="37">
        <v>0.40700000000000003</v>
      </c>
      <c r="D357" s="24">
        <v>32.270000000000003</v>
      </c>
      <c r="E357" s="24">
        <f>C357*D357</f>
        <v>13.133890000000003</v>
      </c>
      <c r="F357" s="24">
        <f>E357-G357</f>
        <v>13.133890000000003</v>
      </c>
      <c r="G357" s="24"/>
      <c r="H357" s="25">
        <v>0.254</v>
      </c>
      <c r="I357" s="24">
        <v>32.270000000000003</v>
      </c>
      <c r="J357" s="24">
        <f>H357*I357</f>
        <v>8.1965800000000009</v>
      </c>
      <c r="K357" s="24">
        <f>J357-L357</f>
        <v>8.1965800000000009</v>
      </c>
      <c r="L357" s="24"/>
      <c r="M357" s="24">
        <v>0.153</v>
      </c>
      <c r="N357" s="24">
        <v>33.79</v>
      </c>
      <c r="O357" s="24">
        <f>M357*N357</f>
        <v>5.1698699999999995</v>
      </c>
      <c r="P357" s="24">
        <f>O357-Q357</f>
        <v>5.1698699999999995</v>
      </c>
      <c r="Q357" s="24"/>
      <c r="R357" s="24">
        <f>H357+M357</f>
        <v>0.40700000000000003</v>
      </c>
      <c r="S357" s="24">
        <f t="shared" si="1346"/>
        <v>13.36645</v>
      </c>
      <c r="T357" s="24">
        <f t="shared" si="1346"/>
        <v>13.36645</v>
      </c>
      <c r="U357" s="24">
        <f t="shared" si="1346"/>
        <v>0</v>
      </c>
      <c r="V357" s="24">
        <v>0.254</v>
      </c>
      <c r="W357" s="24">
        <v>33.79</v>
      </c>
      <c r="X357" s="24">
        <f>V357*W357</f>
        <v>8.5826600000000006</v>
      </c>
      <c r="Y357" s="24">
        <f>X357-Z357</f>
        <v>8.5826600000000006</v>
      </c>
      <c r="Z357" s="24"/>
      <c r="AA357" s="24">
        <v>0.153</v>
      </c>
      <c r="AB357" s="24">
        <v>35.14</v>
      </c>
      <c r="AC357" s="24">
        <f>AA357*AB357</f>
        <v>5.3764200000000004</v>
      </c>
      <c r="AD357" s="24">
        <f>AC357-AE357</f>
        <v>5.3764200000000004</v>
      </c>
      <c r="AE357" s="24"/>
      <c r="AF357" s="24">
        <f>V357+AA357</f>
        <v>0.40700000000000003</v>
      </c>
      <c r="AG357" s="24">
        <f t="shared" si="1347"/>
        <v>13.95908</v>
      </c>
      <c r="AH357" s="24">
        <f t="shared" si="1347"/>
        <v>13.95908</v>
      </c>
      <c r="AI357" s="24">
        <f t="shared" si="1347"/>
        <v>0</v>
      </c>
    </row>
    <row r="358" spans="1:35" ht="31.5" hidden="1" x14ac:dyDescent="0.25">
      <c r="A358" s="18"/>
      <c r="B358" s="3" t="s">
        <v>164</v>
      </c>
      <c r="C358" s="37">
        <v>0.40700000000000003</v>
      </c>
      <c r="D358" s="24">
        <v>32.270000000000003</v>
      </c>
      <c r="E358" s="24">
        <f>C358*D358*0.5</f>
        <v>6.5669450000000014</v>
      </c>
      <c r="F358" s="24">
        <f>E358</f>
        <v>6.5669450000000014</v>
      </c>
      <c r="G358" s="24"/>
      <c r="H358" s="24">
        <v>0.254</v>
      </c>
      <c r="I358" s="24">
        <v>32.270000000000003</v>
      </c>
      <c r="J358" s="24">
        <f>H358*I358*0.5</f>
        <v>4.0982900000000004</v>
      </c>
      <c r="K358" s="24">
        <f>J358</f>
        <v>4.0982900000000004</v>
      </c>
      <c r="L358" s="24"/>
      <c r="M358" s="24">
        <v>0.153</v>
      </c>
      <c r="N358" s="24">
        <v>33.79</v>
      </c>
      <c r="O358" s="24">
        <f>M358*N358*0.5</f>
        <v>2.5849349999999998</v>
      </c>
      <c r="P358" s="24">
        <f>O358</f>
        <v>2.5849349999999998</v>
      </c>
      <c r="Q358" s="24"/>
      <c r="R358" s="24">
        <f>R357</f>
        <v>0.40700000000000003</v>
      </c>
      <c r="S358" s="24">
        <f>J358+O358</f>
        <v>6.6832250000000002</v>
      </c>
      <c r="T358" s="24">
        <f>J358+O358</f>
        <v>6.6832250000000002</v>
      </c>
      <c r="U358" s="24">
        <v>0</v>
      </c>
      <c r="V358" s="24">
        <v>0.254</v>
      </c>
      <c r="W358" s="24">
        <v>33.79</v>
      </c>
      <c r="X358" s="24">
        <f>V358*W358*0.5</f>
        <v>4.2913300000000003</v>
      </c>
      <c r="Y358" s="24">
        <f>X358</f>
        <v>4.2913300000000003</v>
      </c>
      <c r="Z358" s="24"/>
      <c r="AA358" s="24">
        <v>0.153</v>
      </c>
      <c r="AB358" s="24">
        <v>35.14</v>
      </c>
      <c r="AC358" s="24">
        <f>AA358*AB358*0.5</f>
        <v>2.6882100000000002</v>
      </c>
      <c r="AD358" s="24">
        <f>AC358</f>
        <v>2.6882100000000002</v>
      </c>
      <c r="AE358" s="24"/>
      <c r="AF358" s="24">
        <f>V358+AA358</f>
        <v>0.40700000000000003</v>
      </c>
      <c r="AG358" s="24">
        <f>X358+AC358</f>
        <v>6.9795400000000001</v>
      </c>
      <c r="AH358" s="24">
        <f>AG358</f>
        <v>6.9795400000000001</v>
      </c>
      <c r="AI358" s="24">
        <v>0</v>
      </c>
    </row>
    <row r="359" spans="1:35" s="16" customFormat="1" ht="31.5" hidden="1" x14ac:dyDescent="0.25">
      <c r="A359" s="22" t="s">
        <v>135</v>
      </c>
      <c r="B359" s="29" t="s">
        <v>10</v>
      </c>
      <c r="C359" s="34"/>
      <c r="D359" s="8"/>
      <c r="E359" s="8">
        <f>E360+E361+E362</f>
        <v>29.46</v>
      </c>
      <c r="F359" s="8">
        <f>F360+F361+F362</f>
        <v>29.46</v>
      </c>
      <c r="G359" s="8">
        <f>G360+G361+G362</f>
        <v>0</v>
      </c>
      <c r="H359" s="8"/>
      <c r="I359" s="8"/>
      <c r="J359" s="8">
        <f>J360+J361+J362</f>
        <v>17.676000000000002</v>
      </c>
      <c r="K359" s="8">
        <f>K360+K361+K362</f>
        <v>17.676000000000002</v>
      </c>
      <c r="L359" s="8">
        <f>L360+L361+L362</f>
        <v>0</v>
      </c>
      <c r="M359" s="8"/>
      <c r="N359" s="8"/>
      <c r="O359" s="8">
        <f>O360+O361+O362</f>
        <v>12.339</v>
      </c>
      <c r="P359" s="8">
        <f>P360+P361+P362</f>
        <v>12.339</v>
      </c>
      <c r="Q359" s="8">
        <f>Q360+Q361+Q362</f>
        <v>0</v>
      </c>
      <c r="R359" s="8"/>
      <c r="S359" s="8">
        <f>S360+S361+S362</f>
        <v>30.015000000000001</v>
      </c>
      <c r="T359" s="8">
        <f>T360+T361+T362</f>
        <v>30.015000000000001</v>
      </c>
      <c r="U359" s="8">
        <f>U360+U361+U362</f>
        <v>0</v>
      </c>
      <c r="V359" s="8"/>
      <c r="W359" s="8"/>
      <c r="X359" s="8">
        <f>X360+X361+X362</f>
        <v>18.508500000000002</v>
      </c>
      <c r="Y359" s="8">
        <f>Y360+Y361+Y362</f>
        <v>18.508500000000002</v>
      </c>
      <c r="Z359" s="8">
        <f>Z360+Z361+Z362</f>
        <v>0</v>
      </c>
      <c r="AA359" s="8"/>
      <c r="AB359" s="8"/>
      <c r="AC359" s="8">
        <f>AC360+AC361+AC362</f>
        <v>12.831000000000001</v>
      </c>
      <c r="AD359" s="8">
        <f>AD360+AD361+AD362</f>
        <v>12.831000000000001</v>
      </c>
      <c r="AE359" s="8">
        <f>AE360+AE361+AE362</f>
        <v>0</v>
      </c>
      <c r="AF359" s="8"/>
      <c r="AG359" s="8">
        <f>AG360+AG361+AG362</f>
        <v>31.339500000000001</v>
      </c>
      <c r="AH359" s="8">
        <f>AH360+AH361+AH362</f>
        <v>31.339500000000001</v>
      </c>
      <c r="AI359" s="8">
        <f>AI360+AI361+AI362</f>
        <v>0</v>
      </c>
    </row>
    <row r="360" spans="1:35" hidden="1" x14ac:dyDescent="0.25">
      <c r="A360" s="18"/>
      <c r="B360" s="3" t="s">
        <v>25</v>
      </c>
      <c r="C360" s="38">
        <v>0.75</v>
      </c>
      <c r="D360" s="24">
        <v>39.28</v>
      </c>
      <c r="E360" s="24">
        <f>C360*D360</f>
        <v>29.46</v>
      </c>
      <c r="F360" s="24">
        <f>E360-G360</f>
        <v>29.46</v>
      </c>
      <c r="G360" s="24"/>
      <c r="H360" s="24">
        <v>0.45</v>
      </c>
      <c r="I360" s="24">
        <v>39.28</v>
      </c>
      <c r="J360" s="24">
        <f>H360*I360</f>
        <v>17.676000000000002</v>
      </c>
      <c r="K360" s="24">
        <f>J360-L360</f>
        <v>17.676000000000002</v>
      </c>
      <c r="L360" s="24"/>
      <c r="M360" s="24">
        <v>0.3</v>
      </c>
      <c r="N360" s="24">
        <v>41.13</v>
      </c>
      <c r="O360" s="24">
        <f>M360*N360</f>
        <v>12.339</v>
      </c>
      <c r="P360" s="24">
        <f>O360-Q360</f>
        <v>12.339</v>
      </c>
      <c r="Q360" s="24"/>
      <c r="R360" s="24">
        <f>H360+M360</f>
        <v>0.75</v>
      </c>
      <c r="S360" s="24">
        <f t="shared" ref="S360:U361" si="1348">J360+O360</f>
        <v>30.015000000000001</v>
      </c>
      <c r="T360" s="24">
        <f t="shared" si="1348"/>
        <v>30.015000000000001</v>
      </c>
      <c r="U360" s="24">
        <f t="shared" si="1348"/>
        <v>0</v>
      </c>
      <c r="V360" s="24">
        <v>0.45</v>
      </c>
      <c r="W360" s="24">
        <v>41.13</v>
      </c>
      <c r="X360" s="24">
        <f>V360*W360</f>
        <v>18.508500000000002</v>
      </c>
      <c r="Y360" s="24">
        <f>X360-Z360</f>
        <v>18.508500000000002</v>
      </c>
      <c r="Z360" s="24"/>
      <c r="AA360" s="24">
        <v>0.3</v>
      </c>
      <c r="AB360" s="24">
        <v>42.77</v>
      </c>
      <c r="AC360" s="24">
        <f>AA360*AB360</f>
        <v>12.831000000000001</v>
      </c>
      <c r="AD360" s="24">
        <f>AC360-AE360</f>
        <v>12.831000000000001</v>
      </c>
      <c r="AE360" s="24"/>
      <c r="AF360" s="24">
        <f>V360+AA360</f>
        <v>0.75</v>
      </c>
      <c r="AG360" s="24">
        <f t="shared" ref="AG360:AI361" si="1349">X360+AC360</f>
        <v>31.339500000000001</v>
      </c>
      <c r="AH360" s="24">
        <f t="shared" si="1349"/>
        <v>31.339500000000001</v>
      </c>
      <c r="AI360" s="24">
        <f t="shared" si="1349"/>
        <v>0</v>
      </c>
    </row>
    <row r="361" spans="1:35" hidden="1" x14ac:dyDescent="0.25">
      <c r="A361" s="18"/>
      <c r="B361" s="3" t="s">
        <v>27</v>
      </c>
      <c r="C361" s="17">
        <v>0</v>
      </c>
      <c r="D361" s="24">
        <v>32.270000000000003</v>
      </c>
      <c r="E361" s="24">
        <f>C361*D361</f>
        <v>0</v>
      </c>
      <c r="F361" s="24">
        <f>E361-G361</f>
        <v>0</v>
      </c>
      <c r="G361" s="24"/>
      <c r="H361" s="24">
        <v>0</v>
      </c>
      <c r="I361" s="24">
        <v>32.270000000000003</v>
      </c>
      <c r="J361" s="24">
        <f>H361*I361</f>
        <v>0</v>
      </c>
      <c r="K361" s="24">
        <f>J361-L361</f>
        <v>0</v>
      </c>
      <c r="L361" s="24"/>
      <c r="M361" s="24">
        <v>0</v>
      </c>
      <c r="N361" s="24">
        <v>33.79</v>
      </c>
      <c r="O361" s="24">
        <f>M361*N361</f>
        <v>0</v>
      </c>
      <c r="P361" s="24">
        <f>O361-Q361</f>
        <v>0</v>
      </c>
      <c r="Q361" s="24"/>
      <c r="R361" s="24">
        <f>H361+M361</f>
        <v>0</v>
      </c>
      <c r="S361" s="24">
        <f t="shared" si="1348"/>
        <v>0</v>
      </c>
      <c r="T361" s="24">
        <f t="shared" si="1348"/>
        <v>0</v>
      </c>
      <c r="U361" s="24">
        <f t="shared" si="1348"/>
        <v>0</v>
      </c>
      <c r="V361" s="24">
        <v>0</v>
      </c>
      <c r="W361" s="24">
        <v>33.79</v>
      </c>
      <c r="X361" s="24">
        <f>V361*W361</f>
        <v>0</v>
      </c>
      <c r="Y361" s="24">
        <f>X361-Z361</f>
        <v>0</v>
      </c>
      <c r="Z361" s="24"/>
      <c r="AA361" s="24">
        <v>0</v>
      </c>
      <c r="AB361" s="24">
        <v>35.14</v>
      </c>
      <c r="AC361" s="24">
        <f>AA361*AB361</f>
        <v>0</v>
      </c>
      <c r="AD361" s="24">
        <f>AC361-AE361</f>
        <v>0</v>
      </c>
      <c r="AE361" s="24"/>
      <c r="AF361" s="24">
        <f>V361+AA361</f>
        <v>0</v>
      </c>
      <c r="AG361" s="24">
        <f t="shared" si="1349"/>
        <v>0</v>
      </c>
      <c r="AH361" s="24">
        <f t="shared" si="1349"/>
        <v>0</v>
      </c>
      <c r="AI361" s="24">
        <f t="shared" si="1349"/>
        <v>0</v>
      </c>
    </row>
    <row r="362" spans="1:35" ht="31.5" hidden="1" x14ac:dyDescent="0.25">
      <c r="A362" s="18"/>
      <c r="B362" s="3" t="s">
        <v>164</v>
      </c>
      <c r="C362" s="38">
        <v>0</v>
      </c>
      <c r="D362" s="24">
        <v>32.270000000000003</v>
      </c>
      <c r="E362" s="24">
        <f>C362*D362*0.5</f>
        <v>0</v>
      </c>
      <c r="F362" s="24">
        <f>E362</f>
        <v>0</v>
      </c>
      <c r="G362" s="24"/>
      <c r="H362" s="24">
        <v>0</v>
      </c>
      <c r="I362" s="24">
        <v>32.270000000000003</v>
      </c>
      <c r="J362" s="24">
        <f>H362*I362*0.5</f>
        <v>0</v>
      </c>
      <c r="K362" s="24">
        <f>J362</f>
        <v>0</v>
      </c>
      <c r="L362" s="24"/>
      <c r="M362" s="24">
        <v>0</v>
      </c>
      <c r="N362" s="24">
        <v>33.79</v>
      </c>
      <c r="O362" s="24">
        <f>M362*N362*0.5</f>
        <v>0</v>
      </c>
      <c r="P362" s="24">
        <f>O362</f>
        <v>0</v>
      </c>
      <c r="Q362" s="24"/>
      <c r="R362" s="24">
        <f>R361</f>
        <v>0</v>
      </c>
      <c r="S362" s="24">
        <f>J362+O362</f>
        <v>0</v>
      </c>
      <c r="T362" s="24">
        <f>S362</f>
        <v>0</v>
      </c>
      <c r="U362" s="24">
        <v>0</v>
      </c>
      <c r="V362" s="24">
        <v>0</v>
      </c>
      <c r="W362" s="24">
        <v>33.79</v>
      </c>
      <c r="X362" s="24">
        <f>V362*W362*0.5</f>
        <v>0</v>
      </c>
      <c r="Y362" s="24">
        <f>X362</f>
        <v>0</v>
      </c>
      <c r="Z362" s="24"/>
      <c r="AA362" s="24">
        <v>0</v>
      </c>
      <c r="AB362" s="24">
        <v>35.14</v>
      </c>
      <c r="AC362" s="24">
        <f>AA362*AB362*0.5</f>
        <v>0</v>
      </c>
      <c r="AD362" s="24">
        <f>AC362</f>
        <v>0</v>
      </c>
      <c r="AE362" s="24"/>
      <c r="AF362" s="24">
        <f>AF361</f>
        <v>0</v>
      </c>
      <c r="AG362" s="24">
        <f>X362+AC362</f>
        <v>0</v>
      </c>
      <c r="AH362" s="24">
        <f>AG362</f>
        <v>0</v>
      </c>
      <c r="AI362" s="24">
        <v>0</v>
      </c>
    </row>
    <row r="363" spans="1:35" s="16" customFormat="1" ht="31.5" hidden="1" x14ac:dyDescent="0.25">
      <c r="A363" s="22" t="s">
        <v>136</v>
      </c>
      <c r="B363" s="7" t="s">
        <v>57</v>
      </c>
      <c r="C363" s="34"/>
      <c r="D363" s="8"/>
      <c r="E363" s="8">
        <f>E364+E365+E366</f>
        <v>36.8277</v>
      </c>
      <c r="F363" s="8">
        <f>F364+F365+F366</f>
        <v>36.8277</v>
      </c>
      <c r="G363" s="8">
        <f>G364+G365+G366</f>
        <v>0</v>
      </c>
      <c r="H363" s="8"/>
      <c r="I363" s="8"/>
      <c r="J363" s="8">
        <f>J364+J365+J366</f>
        <v>26.305500000000002</v>
      </c>
      <c r="K363" s="8">
        <f>K364+K365+K366</f>
        <v>26.305500000000002</v>
      </c>
      <c r="L363" s="8">
        <f>L364+L365+L366</f>
        <v>0</v>
      </c>
      <c r="M363" s="8"/>
      <c r="N363" s="8"/>
      <c r="O363" s="8">
        <f>O364+O365+O366</f>
        <v>11.017800000000001</v>
      </c>
      <c r="P363" s="8">
        <f>P364+P365+P366</f>
        <v>11.017800000000001</v>
      </c>
      <c r="Q363" s="8">
        <f>Q364+Q365+Q366</f>
        <v>0</v>
      </c>
      <c r="R363" s="8"/>
      <c r="S363" s="8">
        <f>S364+S365+S366</f>
        <v>37.323300000000003</v>
      </c>
      <c r="T363" s="8">
        <f>T364+T365+T366</f>
        <v>37.323300000000003</v>
      </c>
      <c r="U363" s="8">
        <f>U364+U365+U366</f>
        <v>0</v>
      </c>
      <c r="V363" s="8"/>
      <c r="W363" s="8"/>
      <c r="X363" s="8">
        <f>X364+X365+X366</f>
        <v>27.544499999999999</v>
      </c>
      <c r="Y363" s="8">
        <f>Y364+Y365+Y366</f>
        <v>27.544499999999999</v>
      </c>
      <c r="Z363" s="8">
        <f>Z364+Z365+Z366</f>
        <v>0</v>
      </c>
      <c r="AA363" s="8"/>
      <c r="AB363" s="8"/>
      <c r="AC363" s="8">
        <f>AC364+AC365+AC366</f>
        <v>11.457599999999999</v>
      </c>
      <c r="AD363" s="8">
        <f>AD364+AD365+AD366</f>
        <v>11.457599999999999</v>
      </c>
      <c r="AE363" s="8">
        <f>AE364+AE365+AE366</f>
        <v>0</v>
      </c>
      <c r="AF363" s="8"/>
      <c r="AG363" s="8">
        <f>AG364+AG365+AG366</f>
        <v>39.002099999999999</v>
      </c>
      <c r="AH363" s="8">
        <f>AH364+AH365+AH366</f>
        <v>39.002099999999999</v>
      </c>
      <c r="AI363" s="8">
        <f>AI364+AI365+AI366</f>
        <v>0</v>
      </c>
    </row>
    <row r="364" spans="1:35" hidden="1" x14ac:dyDescent="0.25">
      <c r="A364" s="18"/>
      <c r="B364" s="3" t="s">
        <v>25</v>
      </c>
      <c r="C364" s="33">
        <v>0.42</v>
      </c>
      <c r="D364" s="24">
        <v>39.28</v>
      </c>
      <c r="E364" s="24">
        <f>C364*D364</f>
        <v>16.497599999999998</v>
      </c>
      <c r="F364" s="24">
        <f>E364-G364</f>
        <v>16.497599999999998</v>
      </c>
      <c r="G364" s="24"/>
      <c r="H364" s="24">
        <v>0.3</v>
      </c>
      <c r="I364" s="24">
        <v>39.28</v>
      </c>
      <c r="J364" s="24">
        <f>H364*I364</f>
        <v>11.784000000000001</v>
      </c>
      <c r="K364" s="24">
        <f>J364-L364</f>
        <v>11.784000000000001</v>
      </c>
      <c r="L364" s="24"/>
      <c r="M364" s="24">
        <v>0.12</v>
      </c>
      <c r="N364" s="24">
        <v>41.13</v>
      </c>
      <c r="O364" s="24">
        <f>M364*N364</f>
        <v>4.9356</v>
      </c>
      <c r="P364" s="24">
        <f>O364-Q364</f>
        <v>4.9356</v>
      </c>
      <c r="Q364" s="24"/>
      <c r="R364" s="24">
        <f>H364+M364</f>
        <v>0.42</v>
      </c>
      <c r="S364" s="24">
        <f t="shared" ref="S364:U365" si="1350">J364+O364</f>
        <v>16.7196</v>
      </c>
      <c r="T364" s="24">
        <f t="shared" si="1350"/>
        <v>16.7196</v>
      </c>
      <c r="U364" s="24">
        <f t="shared" si="1350"/>
        <v>0</v>
      </c>
      <c r="V364" s="24">
        <v>0.3</v>
      </c>
      <c r="W364" s="24">
        <v>41.13</v>
      </c>
      <c r="X364" s="24">
        <f>V364*W364</f>
        <v>12.339</v>
      </c>
      <c r="Y364" s="24">
        <f>X364-Z364</f>
        <v>12.339</v>
      </c>
      <c r="Z364" s="24"/>
      <c r="AA364" s="24">
        <v>0.12</v>
      </c>
      <c r="AB364" s="24">
        <v>42.77</v>
      </c>
      <c r="AC364" s="24">
        <f>AA364*AB364</f>
        <v>5.1324000000000005</v>
      </c>
      <c r="AD364" s="24">
        <f>AC364-AE364</f>
        <v>5.1324000000000005</v>
      </c>
      <c r="AE364" s="24"/>
      <c r="AF364" s="24">
        <f>V364+AA364</f>
        <v>0.42</v>
      </c>
      <c r="AG364" s="24">
        <f t="shared" ref="AG364:AI365" si="1351">X364+AC364</f>
        <v>17.471400000000003</v>
      </c>
      <c r="AH364" s="24">
        <f t="shared" si="1351"/>
        <v>17.471400000000003</v>
      </c>
      <c r="AI364" s="24">
        <f t="shared" si="1351"/>
        <v>0</v>
      </c>
    </row>
    <row r="365" spans="1:35" hidden="1" x14ac:dyDescent="0.25">
      <c r="A365" s="18"/>
      <c r="B365" s="3" t="s">
        <v>27</v>
      </c>
      <c r="C365" s="33">
        <v>0.42</v>
      </c>
      <c r="D365" s="24">
        <v>32.270000000000003</v>
      </c>
      <c r="E365" s="24">
        <f>C365*D365</f>
        <v>13.553400000000002</v>
      </c>
      <c r="F365" s="24">
        <f>E365-G365</f>
        <v>13.553400000000002</v>
      </c>
      <c r="G365" s="24"/>
      <c r="H365" s="24">
        <v>0.3</v>
      </c>
      <c r="I365" s="24">
        <v>32.270000000000003</v>
      </c>
      <c r="J365" s="24">
        <f>H365*I365</f>
        <v>9.6810000000000009</v>
      </c>
      <c r="K365" s="24">
        <f>J365-L365</f>
        <v>9.6810000000000009</v>
      </c>
      <c r="L365" s="24"/>
      <c r="M365" s="24">
        <v>0.12</v>
      </c>
      <c r="N365" s="24">
        <v>33.79</v>
      </c>
      <c r="O365" s="24">
        <f>M365*N365</f>
        <v>4.0548000000000002</v>
      </c>
      <c r="P365" s="24">
        <f>O365-Q365</f>
        <v>4.0548000000000002</v>
      </c>
      <c r="Q365" s="24"/>
      <c r="R365" s="24">
        <f>H365+M365</f>
        <v>0.42</v>
      </c>
      <c r="S365" s="24">
        <f t="shared" si="1350"/>
        <v>13.735800000000001</v>
      </c>
      <c r="T365" s="24">
        <f t="shared" si="1350"/>
        <v>13.735800000000001</v>
      </c>
      <c r="U365" s="24">
        <f t="shared" si="1350"/>
        <v>0</v>
      </c>
      <c r="V365" s="24">
        <v>0.3</v>
      </c>
      <c r="W365" s="24">
        <v>33.79</v>
      </c>
      <c r="X365" s="24">
        <f>V365*W365</f>
        <v>10.136999999999999</v>
      </c>
      <c r="Y365" s="24">
        <f>X365-Z365</f>
        <v>10.136999999999999</v>
      </c>
      <c r="Z365" s="24"/>
      <c r="AA365" s="24">
        <v>0.12</v>
      </c>
      <c r="AB365" s="24">
        <v>35.14</v>
      </c>
      <c r="AC365" s="24">
        <f>AA365*AB365</f>
        <v>4.2168000000000001</v>
      </c>
      <c r="AD365" s="24">
        <f>AC365-AE365</f>
        <v>4.2168000000000001</v>
      </c>
      <c r="AE365" s="24"/>
      <c r="AF365" s="24">
        <f>V365+AA365</f>
        <v>0.42</v>
      </c>
      <c r="AG365" s="24">
        <f t="shared" si="1351"/>
        <v>14.3538</v>
      </c>
      <c r="AH365" s="24">
        <f t="shared" si="1351"/>
        <v>14.3538</v>
      </c>
      <c r="AI365" s="24">
        <f t="shared" si="1351"/>
        <v>0</v>
      </c>
    </row>
    <row r="366" spans="1:35" ht="31.5" hidden="1" x14ac:dyDescent="0.25">
      <c r="A366" s="18"/>
      <c r="B366" s="3" t="s">
        <v>164</v>
      </c>
      <c r="C366" s="33">
        <v>0.42</v>
      </c>
      <c r="D366" s="24">
        <v>32.270000000000003</v>
      </c>
      <c r="E366" s="24">
        <f>C366*D366*0.5</f>
        <v>6.7767000000000008</v>
      </c>
      <c r="F366" s="24">
        <f>E366</f>
        <v>6.7767000000000008</v>
      </c>
      <c r="G366" s="24"/>
      <c r="H366" s="24">
        <v>0.3</v>
      </c>
      <c r="I366" s="24">
        <v>32.270000000000003</v>
      </c>
      <c r="J366" s="24">
        <f>H366*I366*0.5</f>
        <v>4.8405000000000005</v>
      </c>
      <c r="K366" s="24">
        <f>J366</f>
        <v>4.8405000000000005</v>
      </c>
      <c r="L366" s="24"/>
      <c r="M366" s="24">
        <v>0.12</v>
      </c>
      <c r="N366" s="24">
        <v>33.79</v>
      </c>
      <c r="O366" s="24">
        <f>M366*N366*0.5</f>
        <v>2.0274000000000001</v>
      </c>
      <c r="P366" s="24">
        <f>O366</f>
        <v>2.0274000000000001</v>
      </c>
      <c r="Q366" s="24"/>
      <c r="R366" s="24">
        <f>H366+M366</f>
        <v>0.42</v>
      </c>
      <c r="S366" s="24">
        <f>J366+O366</f>
        <v>6.8679000000000006</v>
      </c>
      <c r="T366" s="24">
        <f>S366</f>
        <v>6.8679000000000006</v>
      </c>
      <c r="U366" s="24">
        <v>0</v>
      </c>
      <c r="V366" s="24">
        <v>0.3</v>
      </c>
      <c r="W366" s="24">
        <v>33.79</v>
      </c>
      <c r="X366" s="24">
        <f>V366*W366*0.5</f>
        <v>5.0684999999999993</v>
      </c>
      <c r="Y366" s="24">
        <f>X366</f>
        <v>5.0684999999999993</v>
      </c>
      <c r="Z366" s="24"/>
      <c r="AA366" s="24">
        <v>0.12</v>
      </c>
      <c r="AB366" s="24">
        <v>35.14</v>
      </c>
      <c r="AC366" s="24">
        <f>AA366*AB366*0.5</f>
        <v>2.1084000000000001</v>
      </c>
      <c r="AD366" s="24">
        <f>AC366</f>
        <v>2.1084000000000001</v>
      </c>
      <c r="AE366" s="24"/>
      <c r="AF366" s="24">
        <f>V366+AA366</f>
        <v>0.42</v>
      </c>
      <c r="AG366" s="24">
        <f>X366+AC366</f>
        <v>7.1768999999999998</v>
      </c>
      <c r="AH366" s="24">
        <f>AG366</f>
        <v>7.1768999999999998</v>
      </c>
      <c r="AI366" s="24">
        <v>0</v>
      </c>
    </row>
    <row r="367" spans="1:35" s="16" customFormat="1" ht="31.5" hidden="1" x14ac:dyDescent="0.25">
      <c r="A367" s="22" t="s">
        <v>137</v>
      </c>
      <c r="B367" s="7" t="s">
        <v>58</v>
      </c>
      <c r="C367" s="34"/>
      <c r="D367" s="8"/>
      <c r="E367" s="8">
        <f>E368+E369+E370</f>
        <v>8.7685000000000013</v>
      </c>
      <c r="F367" s="8">
        <f>F368+F369+F370</f>
        <v>8.7685000000000013</v>
      </c>
      <c r="G367" s="8">
        <f>G368+G369+G370</f>
        <v>0</v>
      </c>
      <c r="H367" s="8"/>
      <c r="I367" s="8"/>
      <c r="J367" s="8">
        <f>J368+J369+J370</f>
        <v>4.3842500000000006</v>
      </c>
      <c r="K367" s="8">
        <f>K368+K369+K370</f>
        <v>4.3842500000000006</v>
      </c>
      <c r="L367" s="8">
        <f>L368+L369+L370</f>
        <v>0</v>
      </c>
      <c r="M367" s="8"/>
      <c r="N367" s="8"/>
      <c r="O367" s="8">
        <f>O368+O369+O370</f>
        <v>4.5907500000000008</v>
      </c>
      <c r="P367" s="8">
        <f>P368+P369+P370</f>
        <v>4.5907500000000008</v>
      </c>
      <c r="Q367" s="8">
        <f>Q368+Q369+Q370</f>
        <v>0</v>
      </c>
      <c r="R367" s="8"/>
      <c r="S367" s="8">
        <f>S368+S369+S370</f>
        <v>8.9749999999999996</v>
      </c>
      <c r="T367" s="8">
        <f>T368+T369+T370</f>
        <v>8.9749999999999996</v>
      </c>
      <c r="U367" s="8">
        <f>U368+U369+U370</f>
        <v>0</v>
      </c>
      <c r="V367" s="8"/>
      <c r="W367" s="8"/>
      <c r="X367" s="8">
        <f>X368+X369+X370</f>
        <v>4.5907500000000008</v>
      </c>
      <c r="Y367" s="8">
        <f>Y368+Y369+Y370</f>
        <v>4.5907500000000008</v>
      </c>
      <c r="Z367" s="8">
        <f>Z368+Z369+Z370</f>
        <v>0</v>
      </c>
      <c r="AA367" s="8"/>
      <c r="AB367" s="8"/>
      <c r="AC367" s="8">
        <f>AC368+AC369+AC370</f>
        <v>4.774</v>
      </c>
      <c r="AD367" s="8">
        <f>AD368+AD369+AD370</f>
        <v>4.774</v>
      </c>
      <c r="AE367" s="8">
        <f>AE368+AE369+AE370</f>
        <v>0</v>
      </c>
      <c r="AF367" s="8"/>
      <c r="AG367" s="8">
        <f>AG368+AG369+AG370</f>
        <v>9.3647500000000008</v>
      </c>
      <c r="AH367" s="8">
        <f>AH368+AH369+AH370</f>
        <v>9.3647500000000008</v>
      </c>
      <c r="AI367" s="8">
        <f>AI368+AI369+AI370</f>
        <v>0</v>
      </c>
    </row>
    <row r="368" spans="1:35" hidden="1" x14ac:dyDescent="0.25">
      <c r="A368" s="18"/>
      <c r="B368" s="3" t="s">
        <v>25</v>
      </c>
      <c r="C368" s="33">
        <v>0.1</v>
      </c>
      <c r="D368" s="24">
        <v>39.28</v>
      </c>
      <c r="E368" s="24">
        <f>C368*D368</f>
        <v>3.9280000000000004</v>
      </c>
      <c r="F368" s="24">
        <f>E368-G368</f>
        <v>3.9280000000000004</v>
      </c>
      <c r="G368" s="24"/>
      <c r="H368" s="24">
        <v>0.05</v>
      </c>
      <c r="I368" s="24">
        <v>39.28</v>
      </c>
      <c r="J368" s="24">
        <f>H368*I368</f>
        <v>1.9640000000000002</v>
      </c>
      <c r="K368" s="24">
        <f>J368-L368</f>
        <v>1.9640000000000002</v>
      </c>
      <c r="L368" s="24"/>
      <c r="M368" s="24">
        <v>0.05</v>
      </c>
      <c r="N368" s="24">
        <v>41.13</v>
      </c>
      <c r="O368" s="24">
        <f>M368*N368</f>
        <v>2.0565000000000002</v>
      </c>
      <c r="P368" s="24">
        <f>O368-Q368</f>
        <v>2.0565000000000002</v>
      </c>
      <c r="Q368" s="24"/>
      <c r="R368" s="24">
        <f>H368+M368</f>
        <v>0.1</v>
      </c>
      <c r="S368" s="24">
        <f t="shared" ref="S368:U369" si="1352">J368+O368</f>
        <v>4.0205000000000002</v>
      </c>
      <c r="T368" s="24">
        <f t="shared" si="1352"/>
        <v>4.0205000000000002</v>
      </c>
      <c r="U368" s="24">
        <f t="shared" si="1352"/>
        <v>0</v>
      </c>
      <c r="V368" s="24">
        <v>0.05</v>
      </c>
      <c r="W368" s="24">
        <v>41.13</v>
      </c>
      <c r="X368" s="24">
        <f>V368*W368</f>
        <v>2.0565000000000002</v>
      </c>
      <c r="Y368" s="24">
        <f>X368-Z368</f>
        <v>2.0565000000000002</v>
      </c>
      <c r="Z368" s="24"/>
      <c r="AA368" s="24">
        <v>0.05</v>
      </c>
      <c r="AB368" s="24">
        <v>42.77</v>
      </c>
      <c r="AC368" s="24">
        <f>AA368*AB368</f>
        <v>2.1385000000000001</v>
      </c>
      <c r="AD368" s="24">
        <f>AC368-AE368</f>
        <v>2.1385000000000001</v>
      </c>
      <c r="AE368" s="24"/>
      <c r="AF368" s="24">
        <f>V368+AA368</f>
        <v>0.1</v>
      </c>
      <c r="AG368" s="24">
        <f t="shared" ref="AG368:AI369" si="1353">X368+AC368</f>
        <v>4.1950000000000003</v>
      </c>
      <c r="AH368" s="24">
        <f t="shared" si="1353"/>
        <v>4.1950000000000003</v>
      </c>
      <c r="AI368" s="24">
        <f t="shared" si="1353"/>
        <v>0</v>
      </c>
    </row>
    <row r="369" spans="1:35" hidden="1" x14ac:dyDescent="0.25">
      <c r="A369" s="18"/>
      <c r="B369" s="3" t="s">
        <v>27</v>
      </c>
      <c r="C369" s="33">
        <v>0.1</v>
      </c>
      <c r="D369" s="24">
        <v>32.270000000000003</v>
      </c>
      <c r="E369" s="24">
        <f>C369*D369</f>
        <v>3.2270000000000003</v>
      </c>
      <c r="F369" s="24">
        <f>E369-G369</f>
        <v>3.2270000000000003</v>
      </c>
      <c r="G369" s="24"/>
      <c r="H369" s="24">
        <v>0.05</v>
      </c>
      <c r="I369" s="24">
        <v>32.270000000000003</v>
      </c>
      <c r="J369" s="24">
        <f>H369*I369</f>
        <v>1.6135000000000002</v>
      </c>
      <c r="K369" s="24">
        <f>J369-L369</f>
        <v>1.6135000000000002</v>
      </c>
      <c r="L369" s="24"/>
      <c r="M369" s="24">
        <v>0.05</v>
      </c>
      <c r="N369" s="24">
        <v>33.79</v>
      </c>
      <c r="O369" s="24">
        <f>M369*N369</f>
        <v>1.6895</v>
      </c>
      <c r="P369" s="24">
        <f>O369-Q369</f>
        <v>1.6895</v>
      </c>
      <c r="Q369" s="24"/>
      <c r="R369" s="24">
        <f>H369+M369</f>
        <v>0.1</v>
      </c>
      <c r="S369" s="24">
        <f t="shared" si="1352"/>
        <v>3.3029999999999999</v>
      </c>
      <c r="T369" s="24">
        <f t="shared" si="1352"/>
        <v>3.3029999999999999</v>
      </c>
      <c r="U369" s="24">
        <f t="shared" si="1352"/>
        <v>0</v>
      </c>
      <c r="V369" s="24">
        <v>0.05</v>
      </c>
      <c r="W369" s="24">
        <v>33.79</v>
      </c>
      <c r="X369" s="24">
        <f>V369*W369</f>
        <v>1.6895</v>
      </c>
      <c r="Y369" s="24">
        <f>X369-Z369</f>
        <v>1.6895</v>
      </c>
      <c r="Z369" s="24"/>
      <c r="AA369" s="24">
        <v>0.05</v>
      </c>
      <c r="AB369" s="24">
        <v>35.14</v>
      </c>
      <c r="AC369" s="24">
        <f>AA369*AB369</f>
        <v>1.7570000000000001</v>
      </c>
      <c r="AD369" s="24">
        <f>AC369-AE369</f>
        <v>1.7570000000000001</v>
      </c>
      <c r="AE369" s="24"/>
      <c r="AF369" s="24">
        <f>V369+AA369</f>
        <v>0.1</v>
      </c>
      <c r="AG369" s="24">
        <f t="shared" si="1353"/>
        <v>3.4465000000000003</v>
      </c>
      <c r="AH369" s="24">
        <f t="shared" si="1353"/>
        <v>3.4465000000000003</v>
      </c>
      <c r="AI369" s="24">
        <f t="shared" si="1353"/>
        <v>0</v>
      </c>
    </row>
    <row r="370" spans="1:35" ht="31.5" hidden="1" x14ac:dyDescent="0.25">
      <c r="A370" s="18"/>
      <c r="B370" s="3" t="s">
        <v>164</v>
      </c>
      <c r="C370" s="33">
        <v>0.1</v>
      </c>
      <c r="D370" s="24">
        <v>32.270000000000003</v>
      </c>
      <c r="E370" s="24">
        <f>C370*D370*0.5</f>
        <v>1.6135000000000002</v>
      </c>
      <c r="F370" s="24">
        <f>E370</f>
        <v>1.6135000000000002</v>
      </c>
      <c r="G370" s="24"/>
      <c r="H370" s="24">
        <v>0.05</v>
      </c>
      <c r="I370" s="24">
        <v>32.270000000000003</v>
      </c>
      <c r="J370" s="24">
        <f>H370*I370*0.5</f>
        <v>0.80675000000000008</v>
      </c>
      <c r="K370" s="24">
        <f>J370</f>
        <v>0.80675000000000008</v>
      </c>
      <c r="L370" s="24"/>
      <c r="M370" s="24">
        <v>0.05</v>
      </c>
      <c r="N370" s="24">
        <v>33.79</v>
      </c>
      <c r="O370" s="24">
        <f>M370*N370*0.5</f>
        <v>0.84475</v>
      </c>
      <c r="P370" s="24">
        <f>O370</f>
        <v>0.84475</v>
      </c>
      <c r="Q370" s="24"/>
      <c r="R370" s="24">
        <f>H370+M370</f>
        <v>0.1</v>
      </c>
      <c r="S370" s="24">
        <f>J370+O370</f>
        <v>1.6515</v>
      </c>
      <c r="T370" s="24">
        <f>S370</f>
        <v>1.6515</v>
      </c>
      <c r="U370" s="24">
        <v>0</v>
      </c>
      <c r="V370" s="24">
        <v>0.05</v>
      </c>
      <c r="W370" s="24">
        <v>33.79</v>
      </c>
      <c r="X370" s="24">
        <f>V370*W370*0.5</f>
        <v>0.84475</v>
      </c>
      <c r="Y370" s="24">
        <f>X370</f>
        <v>0.84475</v>
      </c>
      <c r="Z370" s="24"/>
      <c r="AA370" s="24">
        <v>0.05</v>
      </c>
      <c r="AB370" s="24">
        <v>35.14</v>
      </c>
      <c r="AC370" s="24">
        <f>AA370*AB370*0.5</f>
        <v>0.87850000000000006</v>
      </c>
      <c r="AD370" s="24">
        <f>AC370</f>
        <v>0.87850000000000006</v>
      </c>
      <c r="AE370" s="24"/>
      <c r="AF370" s="24">
        <f>V370+AA370</f>
        <v>0.1</v>
      </c>
      <c r="AG370" s="24">
        <f>X370+AC370</f>
        <v>1.7232500000000002</v>
      </c>
      <c r="AH370" s="24">
        <f>AG370</f>
        <v>1.7232500000000002</v>
      </c>
      <c r="AI370" s="24">
        <v>0</v>
      </c>
    </row>
    <row r="371" spans="1:35" s="16" customFormat="1" ht="31.5" hidden="1" x14ac:dyDescent="0.25">
      <c r="A371" s="22" t="s">
        <v>68</v>
      </c>
      <c r="B371" s="10" t="s">
        <v>59</v>
      </c>
      <c r="C371" s="15"/>
      <c r="D371" s="8"/>
      <c r="E371" s="8">
        <f>E372+E373+E374</f>
        <v>26.305500000000002</v>
      </c>
      <c r="F371" s="8">
        <f t="shared" ref="F371:G371" si="1354">F372+F373+F374</f>
        <v>26.305500000000002</v>
      </c>
      <c r="G371" s="8">
        <f t="shared" si="1354"/>
        <v>0</v>
      </c>
      <c r="H371" s="8"/>
      <c r="I371" s="8"/>
      <c r="J371" s="8">
        <f>J372+J373+J374</f>
        <v>13.152750000000001</v>
      </c>
      <c r="K371" s="8">
        <f t="shared" ref="K371" si="1355">K372+K373+K374</f>
        <v>13.152750000000001</v>
      </c>
      <c r="L371" s="8">
        <f t="shared" ref="L371" si="1356">L372+L373+L374</f>
        <v>0</v>
      </c>
      <c r="M371" s="8"/>
      <c r="N371" s="8"/>
      <c r="O371" s="8">
        <f>O372+O373+O374</f>
        <v>13.77225</v>
      </c>
      <c r="P371" s="8">
        <f t="shared" ref="P371" si="1357">P372+P373+P374</f>
        <v>13.77225</v>
      </c>
      <c r="Q371" s="8">
        <f t="shared" ref="Q371" si="1358">Q372+Q373+Q374</f>
        <v>0</v>
      </c>
      <c r="R371" s="8"/>
      <c r="S371" s="8">
        <f>S372+S373+S374</f>
        <v>26.925000000000001</v>
      </c>
      <c r="T371" s="8">
        <f t="shared" ref="T371" si="1359">T372+T373+T374</f>
        <v>26.925000000000001</v>
      </c>
      <c r="U371" s="8">
        <f t="shared" ref="U371" si="1360">U372+U373+U374</f>
        <v>0</v>
      </c>
      <c r="V371" s="8"/>
      <c r="W371" s="8"/>
      <c r="X371" s="8">
        <f>X372+X373+X374</f>
        <v>13.77225</v>
      </c>
      <c r="Y371" s="8">
        <f t="shared" ref="Y371" si="1361">Y372+Y373+Y374</f>
        <v>13.77225</v>
      </c>
      <c r="Z371" s="8">
        <f t="shared" ref="Z371" si="1362">Z372+Z373+Z374</f>
        <v>0</v>
      </c>
      <c r="AA371" s="8"/>
      <c r="AB371" s="8"/>
      <c r="AC371" s="8">
        <f>AC372+AC373+AC374</f>
        <v>14.322000000000001</v>
      </c>
      <c r="AD371" s="8">
        <f t="shared" ref="AD371" si="1363">AD372+AD373+AD374</f>
        <v>14.322000000000001</v>
      </c>
      <c r="AE371" s="8">
        <f t="shared" ref="AE371" si="1364">AE372+AE373+AE374</f>
        <v>0</v>
      </c>
      <c r="AF371" s="8"/>
      <c r="AG371" s="8">
        <f>AG372+AG373+AG374</f>
        <v>28.094250000000002</v>
      </c>
      <c r="AH371" s="8">
        <f t="shared" ref="AH371" si="1365">AH372+AH373+AH374</f>
        <v>28.094250000000002</v>
      </c>
      <c r="AI371" s="8">
        <f t="shared" ref="AI371" si="1366">AI372+AI373+AI374</f>
        <v>0</v>
      </c>
    </row>
    <row r="372" spans="1:35" hidden="1" x14ac:dyDescent="0.25">
      <c r="A372" s="18"/>
      <c r="B372" s="31" t="s">
        <v>25</v>
      </c>
      <c r="C372" s="17">
        <v>0.3</v>
      </c>
      <c r="D372" s="24">
        <v>39.28</v>
      </c>
      <c r="E372" s="24">
        <f>C372*D372</f>
        <v>11.784000000000001</v>
      </c>
      <c r="F372" s="24">
        <f>E372-G372</f>
        <v>11.784000000000001</v>
      </c>
      <c r="G372" s="24"/>
      <c r="H372" s="24">
        <v>0.15</v>
      </c>
      <c r="I372" s="24">
        <v>39.28</v>
      </c>
      <c r="J372" s="24">
        <f>H372*I372</f>
        <v>5.8920000000000003</v>
      </c>
      <c r="K372" s="24">
        <f>J372-L372</f>
        <v>5.8920000000000003</v>
      </c>
      <c r="L372" s="24"/>
      <c r="M372" s="24">
        <v>0.15</v>
      </c>
      <c r="N372" s="24">
        <v>41.13</v>
      </c>
      <c r="O372" s="24">
        <f>M372*N372</f>
        <v>6.1695000000000002</v>
      </c>
      <c r="P372" s="24">
        <f>O372-Q372</f>
        <v>6.1695000000000002</v>
      </c>
      <c r="Q372" s="24"/>
      <c r="R372" s="24">
        <f>H372+M372</f>
        <v>0.3</v>
      </c>
      <c r="S372" s="24">
        <f t="shared" ref="S372:U373" si="1367">J372+O372</f>
        <v>12.061500000000001</v>
      </c>
      <c r="T372" s="24">
        <f t="shared" si="1367"/>
        <v>12.061500000000001</v>
      </c>
      <c r="U372" s="24">
        <f t="shared" si="1367"/>
        <v>0</v>
      </c>
      <c r="V372" s="24">
        <v>0.15</v>
      </c>
      <c r="W372" s="24">
        <v>41.13</v>
      </c>
      <c r="X372" s="24">
        <f>V372*W372</f>
        <v>6.1695000000000002</v>
      </c>
      <c r="Y372" s="24">
        <f>X372-Z372</f>
        <v>6.1695000000000002</v>
      </c>
      <c r="Z372" s="24"/>
      <c r="AA372" s="24">
        <v>0.15</v>
      </c>
      <c r="AB372" s="24">
        <v>42.77</v>
      </c>
      <c r="AC372" s="24">
        <f>AA372*AB372</f>
        <v>6.4155000000000006</v>
      </c>
      <c r="AD372" s="24">
        <f>AC372-AE372</f>
        <v>6.4155000000000006</v>
      </c>
      <c r="AE372" s="24"/>
      <c r="AF372" s="24">
        <f>V372+AA372</f>
        <v>0.3</v>
      </c>
      <c r="AG372" s="24">
        <f t="shared" ref="AG372:AI373" si="1368">X372+AC372</f>
        <v>12.585000000000001</v>
      </c>
      <c r="AH372" s="24">
        <f t="shared" si="1368"/>
        <v>12.585000000000001</v>
      </c>
      <c r="AI372" s="24">
        <f t="shared" si="1368"/>
        <v>0</v>
      </c>
    </row>
    <row r="373" spans="1:35" hidden="1" x14ac:dyDescent="0.25">
      <c r="A373" s="18"/>
      <c r="B373" s="31" t="s">
        <v>27</v>
      </c>
      <c r="C373" s="17">
        <v>0.3</v>
      </c>
      <c r="D373" s="24">
        <v>32.270000000000003</v>
      </c>
      <c r="E373" s="24">
        <f>C373*D373</f>
        <v>9.6810000000000009</v>
      </c>
      <c r="F373" s="24">
        <f>E373-G373</f>
        <v>9.6810000000000009</v>
      </c>
      <c r="G373" s="24"/>
      <c r="H373" s="24">
        <v>0.15</v>
      </c>
      <c r="I373" s="24">
        <v>32.270000000000003</v>
      </c>
      <c r="J373" s="24">
        <f>H373*I373</f>
        <v>4.8405000000000005</v>
      </c>
      <c r="K373" s="24">
        <f>J373-L373</f>
        <v>4.8405000000000005</v>
      </c>
      <c r="L373" s="24"/>
      <c r="M373" s="24">
        <v>0.15</v>
      </c>
      <c r="N373" s="24">
        <v>33.79</v>
      </c>
      <c r="O373" s="24">
        <f>M373*N373</f>
        <v>5.0684999999999993</v>
      </c>
      <c r="P373" s="24">
        <f>O373-Q373</f>
        <v>5.0684999999999993</v>
      </c>
      <c r="Q373" s="24"/>
      <c r="R373" s="24">
        <f>H373+M373</f>
        <v>0.3</v>
      </c>
      <c r="S373" s="24">
        <f t="shared" si="1367"/>
        <v>9.9089999999999989</v>
      </c>
      <c r="T373" s="24">
        <f t="shared" si="1367"/>
        <v>9.9089999999999989</v>
      </c>
      <c r="U373" s="24">
        <f t="shared" si="1367"/>
        <v>0</v>
      </c>
      <c r="V373" s="24">
        <v>0.15</v>
      </c>
      <c r="W373" s="24">
        <v>33.79</v>
      </c>
      <c r="X373" s="24">
        <f>V373*W373</f>
        <v>5.0684999999999993</v>
      </c>
      <c r="Y373" s="24">
        <f>X373-Z373</f>
        <v>5.0684999999999993</v>
      </c>
      <c r="Z373" s="24"/>
      <c r="AA373" s="24">
        <v>0.15</v>
      </c>
      <c r="AB373" s="24">
        <v>35.14</v>
      </c>
      <c r="AC373" s="24">
        <f>AA373*AB373</f>
        <v>5.2709999999999999</v>
      </c>
      <c r="AD373" s="24">
        <f>AC373-AE373</f>
        <v>5.2709999999999999</v>
      </c>
      <c r="AE373" s="24"/>
      <c r="AF373" s="24">
        <f>V373+AA373</f>
        <v>0.3</v>
      </c>
      <c r="AG373" s="24">
        <f t="shared" si="1368"/>
        <v>10.339499999999999</v>
      </c>
      <c r="AH373" s="24">
        <f t="shared" si="1368"/>
        <v>10.339499999999999</v>
      </c>
      <c r="AI373" s="24">
        <f t="shared" si="1368"/>
        <v>0</v>
      </c>
    </row>
    <row r="374" spans="1:35" ht="31.5" hidden="1" x14ac:dyDescent="0.25">
      <c r="A374" s="18"/>
      <c r="B374" s="3" t="s">
        <v>164</v>
      </c>
      <c r="C374" s="17">
        <v>0.3</v>
      </c>
      <c r="D374" s="24">
        <v>32.270000000000003</v>
      </c>
      <c r="E374" s="24">
        <f>C374*D374*0.5</f>
        <v>4.8405000000000005</v>
      </c>
      <c r="F374" s="24">
        <f>E374</f>
        <v>4.8405000000000005</v>
      </c>
      <c r="G374" s="24"/>
      <c r="H374" s="24">
        <v>0.15</v>
      </c>
      <c r="I374" s="24">
        <v>32.270000000000003</v>
      </c>
      <c r="J374" s="24">
        <f>H374*I374*0.5</f>
        <v>2.4202500000000002</v>
      </c>
      <c r="K374" s="24">
        <f>J374</f>
        <v>2.4202500000000002</v>
      </c>
      <c r="L374" s="24"/>
      <c r="M374" s="24">
        <v>0.15</v>
      </c>
      <c r="N374" s="24">
        <v>33.79</v>
      </c>
      <c r="O374" s="24">
        <f>N374*M374*0.5</f>
        <v>2.5342499999999997</v>
      </c>
      <c r="P374" s="24">
        <f>O374</f>
        <v>2.5342499999999997</v>
      </c>
      <c r="Q374" s="24"/>
      <c r="R374" s="24">
        <f>H374+M374</f>
        <v>0.3</v>
      </c>
      <c r="S374" s="24">
        <f>J374+O374</f>
        <v>4.9544999999999995</v>
      </c>
      <c r="T374" s="24">
        <f>S374</f>
        <v>4.9544999999999995</v>
      </c>
      <c r="U374" s="24">
        <v>0</v>
      </c>
      <c r="V374" s="24">
        <v>0.15</v>
      </c>
      <c r="W374" s="24">
        <v>33.79</v>
      </c>
      <c r="X374" s="24">
        <f>V374*W374*0.5</f>
        <v>2.5342499999999997</v>
      </c>
      <c r="Y374" s="24">
        <f>X374</f>
        <v>2.5342499999999997</v>
      </c>
      <c r="Z374" s="24"/>
      <c r="AA374" s="24">
        <v>0.15</v>
      </c>
      <c r="AB374" s="24">
        <v>35.14</v>
      </c>
      <c r="AC374" s="24">
        <f>AA374*AB374*0.5</f>
        <v>2.6355</v>
      </c>
      <c r="AD374" s="24">
        <f>AC374</f>
        <v>2.6355</v>
      </c>
      <c r="AE374" s="24"/>
      <c r="AF374" s="24">
        <f>V374+AA374</f>
        <v>0.3</v>
      </c>
      <c r="AG374" s="24">
        <f>X374+AC374</f>
        <v>5.1697499999999996</v>
      </c>
      <c r="AH374" s="24">
        <f>AG374</f>
        <v>5.1697499999999996</v>
      </c>
      <c r="AI374" s="24">
        <v>0</v>
      </c>
    </row>
    <row r="375" spans="1:35" s="16" customFormat="1" ht="31.5" hidden="1" x14ac:dyDescent="0.25">
      <c r="A375" s="22" t="s">
        <v>69</v>
      </c>
      <c r="B375" s="20" t="s">
        <v>60</v>
      </c>
      <c r="C375" s="15"/>
      <c r="D375" s="8"/>
      <c r="E375" s="8">
        <f>E376+E377+E378</f>
        <v>641.37015000000008</v>
      </c>
      <c r="F375" s="8">
        <f>F376+F377+F378</f>
        <v>641.37015000000008</v>
      </c>
      <c r="G375" s="8">
        <f>G376+G377+G378</f>
        <v>0</v>
      </c>
      <c r="H375" s="8"/>
      <c r="I375" s="8"/>
      <c r="J375" s="8">
        <f>J376+J377+J378</f>
        <v>320.44304999999997</v>
      </c>
      <c r="K375" s="8">
        <f>K376+K377+K378</f>
        <v>320.44304999999997</v>
      </c>
      <c r="L375" s="8">
        <f>L376+L377+L378</f>
        <v>0</v>
      </c>
      <c r="M375" s="8"/>
      <c r="N375" s="8"/>
      <c r="O375" s="8">
        <f>O376+O377+O378</f>
        <v>335.53604999999999</v>
      </c>
      <c r="P375" s="8">
        <f>P376+P377+P378</f>
        <v>335.53604999999999</v>
      </c>
      <c r="Q375" s="8">
        <f>Q376+Q377+Q378</f>
        <v>0</v>
      </c>
      <c r="R375" s="8"/>
      <c r="S375" s="8">
        <f>S376+S377+S378</f>
        <v>655.97910000000002</v>
      </c>
      <c r="T375" s="8">
        <f>T376+T377+T378</f>
        <v>655.97910000000002</v>
      </c>
      <c r="U375" s="8">
        <f>U376+U377+U378</f>
        <v>0</v>
      </c>
      <c r="V375" s="8"/>
      <c r="W375" s="8"/>
      <c r="X375" s="8">
        <f>X376+X377+X378</f>
        <v>335.53604999999999</v>
      </c>
      <c r="Y375" s="8">
        <f>Y376+Y377+Y378</f>
        <v>335.53604999999999</v>
      </c>
      <c r="Z375" s="8">
        <f>Z376+Z377+Z378</f>
        <v>0</v>
      </c>
      <c r="AA375" s="8"/>
      <c r="AB375" s="8"/>
      <c r="AC375" s="8">
        <f>AC376+AC377+AC378</f>
        <v>348.92970000000003</v>
      </c>
      <c r="AD375" s="8">
        <f>AD376+AD377+AD378</f>
        <v>348.92970000000003</v>
      </c>
      <c r="AE375" s="8">
        <f>AE376+AE377+AE378</f>
        <v>0</v>
      </c>
      <c r="AF375" s="8"/>
      <c r="AG375" s="8">
        <f>AG376+AG377+AG378</f>
        <v>684.46574999999996</v>
      </c>
      <c r="AH375" s="8">
        <f>AH376+AH377+AH378</f>
        <v>684.46574999999996</v>
      </c>
      <c r="AI375" s="8">
        <f>AI376+AI377+AI378</f>
        <v>0</v>
      </c>
    </row>
    <row r="376" spans="1:35" hidden="1" x14ac:dyDescent="0.25">
      <c r="A376" s="18"/>
      <c r="B376" s="31" t="s">
        <v>25</v>
      </c>
      <c r="C376" s="17">
        <v>7.32</v>
      </c>
      <c r="D376" s="24">
        <v>39.28</v>
      </c>
      <c r="E376" s="24">
        <f>C376*D376</f>
        <v>287.52960000000002</v>
      </c>
      <c r="F376" s="24">
        <f>E376-G376</f>
        <v>287.52960000000002</v>
      </c>
      <c r="G376" s="24">
        <v>0</v>
      </c>
      <c r="H376" s="24">
        <v>3.66</v>
      </c>
      <c r="I376" s="24">
        <v>39.28</v>
      </c>
      <c r="J376" s="24">
        <f>H376*I376</f>
        <v>143.76480000000001</v>
      </c>
      <c r="K376" s="24">
        <f>J376-L376</f>
        <v>143.76480000000001</v>
      </c>
      <c r="L376" s="24">
        <v>0</v>
      </c>
      <c r="M376" s="24">
        <v>3.66</v>
      </c>
      <c r="N376" s="24">
        <v>41.13</v>
      </c>
      <c r="O376" s="24">
        <f>M376*N376</f>
        <v>150.53580000000002</v>
      </c>
      <c r="P376" s="24">
        <f>O376-Q376</f>
        <v>150.53580000000002</v>
      </c>
      <c r="Q376" s="24">
        <v>0</v>
      </c>
      <c r="R376" s="24">
        <f>H376+M376</f>
        <v>7.32</v>
      </c>
      <c r="S376" s="24">
        <f t="shared" ref="S376:U377" si="1369">J376+O376</f>
        <v>294.30060000000003</v>
      </c>
      <c r="T376" s="24">
        <f t="shared" si="1369"/>
        <v>294.30060000000003</v>
      </c>
      <c r="U376" s="24">
        <f t="shared" si="1369"/>
        <v>0</v>
      </c>
      <c r="V376" s="24">
        <v>3.66</v>
      </c>
      <c r="W376" s="24">
        <v>41.13</v>
      </c>
      <c r="X376" s="24">
        <f>V376*W376</f>
        <v>150.53580000000002</v>
      </c>
      <c r="Y376" s="24">
        <f>X376-Z376</f>
        <v>150.53580000000002</v>
      </c>
      <c r="Z376" s="24">
        <v>0</v>
      </c>
      <c r="AA376" s="24">
        <v>3.66</v>
      </c>
      <c r="AB376" s="24">
        <v>42.77</v>
      </c>
      <c r="AC376" s="24">
        <f>AA376*AB376</f>
        <v>156.53820000000002</v>
      </c>
      <c r="AD376" s="24">
        <f>AC376-AE376</f>
        <v>156.53820000000002</v>
      </c>
      <c r="AE376" s="24">
        <v>0</v>
      </c>
      <c r="AF376" s="24">
        <f>V376+AA376</f>
        <v>7.32</v>
      </c>
      <c r="AG376" s="24">
        <f t="shared" ref="AG376:AI377" si="1370">X376+AC376</f>
        <v>307.07400000000007</v>
      </c>
      <c r="AH376" s="24">
        <f t="shared" si="1370"/>
        <v>307.07400000000007</v>
      </c>
      <c r="AI376" s="24">
        <f t="shared" si="1370"/>
        <v>0</v>
      </c>
    </row>
    <row r="377" spans="1:35" hidden="1" x14ac:dyDescent="0.25">
      <c r="A377" s="18"/>
      <c r="B377" s="31" t="s">
        <v>27</v>
      </c>
      <c r="C377" s="17">
        <v>7.31</v>
      </c>
      <c r="D377" s="24">
        <v>32.270000000000003</v>
      </c>
      <c r="E377" s="24">
        <f>C377*D377</f>
        <v>235.89370000000002</v>
      </c>
      <c r="F377" s="24">
        <f>E377-G377</f>
        <v>235.89370000000002</v>
      </c>
      <c r="G377" s="24">
        <v>0</v>
      </c>
      <c r="H377" s="24">
        <v>3.65</v>
      </c>
      <c r="I377" s="24">
        <v>32.270000000000003</v>
      </c>
      <c r="J377" s="24">
        <f>H377*I377</f>
        <v>117.78550000000001</v>
      </c>
      <c r="K377" s="24">
        <f>J377-L377</f>
        <v>117.78550000000001</v>
      </c>
      <c r="L377" s="24">
        <v>0</v>
      </c>
      <c r="M377" s="24">
        <v>3.65</v>
      </c>
      <c r="N377" s="24">
        <v>33.79</v>
      </c>
      <c r="O377" s="24">
        <f>M377*N377</f>
        <v>123.3335</v>
      </c>
      <c r="P377" s="24">
        <f>O377-Q377</f>
        <v>123.3335</v>
      </c>
      <c r="Q377" s="24">
        <v>0</v>
      </c>
      <c r="R377" s="24">
        <f>H377+M377</f>
        <v>7.3</v>
      </c>
      <c r="S377" s="24">
        <f t="shared" si="1369"/>
        <v>241.11900000000003</v>
      </c>
      <c r="T377" s="24">
        <f t="shared" si="1369"/>
        <v>241.11900000000003</v>
      </c>
      <c r="U377" s="24">
        <f t="shared" si="1369"/>
        <v>0</v>
      </c>
      <c r="V377" s="24">
        <v>3.65</v>
      </c>
      <c r="W377" s="24">
        <v>33.79</v>
      </c>
      <c r="X377" s="24">
        <f>V377*W377</f>
        <v>123.3335</v>
      </c>
      <c r="Y377" s="24">
        <f>X377-Z377</f>
        <v>123.3335</v>
      </c>
      <c r="Z377" s="24">
        <v>0</v>
      </c>
      <c r="AA377" s="24">
        <v>3.65</v>
      </c>
      <c r="AB377" s="24">
        <v>35.14</v>
      </c>
      <c r="AC377" s="24">
        <f>AA377*AB377</f>
        <v>128.261</v>
      </c>
      <c r="AD377" s="24">
        <f>AC377-AE377</f>
        <v>128.261</v>
      </c>
      <c r="AE377" s="24">
        <v>0</v>
      </c>
      <c r="AF377" s="24">
        <f>V377+AA377</f>
        <v>7.3</v>
      </c>
      <c r="AG377" s="24">
        <f t="shared" si="1370"/>
        <v>251.59449999999998</v>
      </c>
      <c r="AH377" s="24">
        <f t="shared" si="1370"/>
        <v>251.59449999999998</v>
      </c>
      <c r="AI377" s="24">
        <f t="shared" si="1370"/>
        <v>0</v>
      </c>
    </row>
    <row r="378" spans="1:35" ht="31.5" hidden="1" x14ac:dyDescent="0.25">
      <c r="A378" s="18"/>
      <c r="B378" s="3" t="s">
        <v>164</v>
      </c>
      <c r="C378" s="17">
        <v>7.31</v>
      </c>
      <c r="D378" s="24">
        <v>32.270000000000003</v>
      </c>
      <c r="E378" s="24">
        <f>C378*D378*0.5</f>
        <v>117.94685000000001</v>
      </c>
      <c r="F378" s="24">
        <f>E378</f>
        <v>117.94685000000001</v>
      </c>
      <c r="G378" s="24">
        <v>0</v>
      </c>
      <c r="H378" s="24">
        <v>3.65</v>
      </c>
      <c r="I378" s="24">
        <v>32.270000000000003</v>
      </c>
      <c r="J378" s="24">
        <f>H378*I378*0.5</f>
        <v>58.892750000000007</v>
      </c>
      <c r="K378" s="24">
        <f>J378</f>
        <v>58.892750000000007</v>
      </c>
      <c r="L378" s="24">
        <v>0</v>
      </c>
      <c r="M378" s="24">
        <v>3.65</v>
      </c>
      <c r="N378" s="24">
        <v>33.79</v>
      </c>
      <c r="O378" s="24">
        <f>M378*N378*0.5</f>
        <v>61.66675</v>
      </c>
      <c r="P378" s="24">
        <f>O378</f>
        <v>61.66675</v>
      </c>
      <c r="Q378" s="24">
        <v>0</v>
      </c>
      <c r="R378" s="24">
        <f>H378+M378</f>
        <v>7.3</v>
      </c>
      <c r="S378" s="24">
        <f>J378+O378</f>
        <v>120.55950000000001</v>
      </c>
      <c r="T378" s="24">
        <f>K378+P378</f>
        <v>120.55950000000001</v>
      </c>
      <c r="U378" s="24">
        <v>0</v>
      </c>
      <c r="V378" s="24">
        <v>3.65</v>
      </c>
      <c r="W378" s="24">
        <v>33.79</v>
      </c>
      <c r="X378" s="24">
        <f>V378*W378*0.5</f>
        <v>61.66675</v>
      </c>
      <c r="Y378" s="24">
        <f>X378</f>
        <v>61.66675</v>
      </c>
      <c r="Z378" s="24">
        <v>0</v>
      </c>
      <c r="AA378" s="24">
        <v>3.65</v>
      </c>
      <c r="AB378" s="24">
        <v>35.14</v>
      </c>
      <c r="AC378" s="24">
        <f>AA378*AB378*0.5</f>
        <v>64.130499999999998</v>
      </c>
      <c r="AD378" s="24">
        <f>AC378</f>
        <v>64.130499999999998</v>
      </c>
      <c r="AE378" s="24">
        <v>0</v>
      </c>
      <c r="AF378" s="24">
        <f>V378+AA378</f>
        <v>7.3</v>
      </c>
      <c r="AG378" s="24">
        <f>X378+AC378</f>
        <v>125.79724999999999</v>
      </c>
      <c r="AH378" s="24">
        <f>Y378+AD378</f>
        <v>125.79724999999999</v>
      </c>
      <c r="AI378" s="24">
        <v>0</v>
      </c>
    </row>
    <row r="379" spans="1:35" s="16" customFormat="1" ht="31.5" hidden="1" x14ac:dyDescent="0.25">
      <c r="A379" s="22" t="s">
        <v>70</v>
      </c>
      <c r="B379" s="1" t="s">
        <v>76</v>
      </c>
      <c r="C379" s="15"/>
      <c r="D379" s="8"/>
      <c r="E379" s="8">
        <f>E380+E381+E382</f>
        <v>95.225910000000013</v>
      </c>
      <c r="F379" s="8">
        <f>F380+F381+F382</f>
        <v>95.225910000000013</v>
      </c>
      <c r="G379" s="8">
        <f>G380+G381+G382</f>
        <v>0</v>
      </c>
      <c r="H379" s="8"/>
      <c r="I379" s="8"/>
      <c r="J379" s="8">
        <f>J380+J381+J382</f>
        <v>39.808990000000001</v>
      </c>
      <c r="K379" s="8">
        <f>K380+K381+K382</f>
        <v>39.808990000000001</v>
      </c>
      <c r="L379" s="8">
        <f>L380+L381+L382</f>
        <v>0</v>
      </c>
      <c r="M379" s="8"/>
      <c r="N379" s="8"/>
      <c r="O379" s="8">
        <f>O380+O381+O382</f>
        <v>58.027079999999998</v>
      </c>
      <c r="P379" s="8">
        <f>P380+P381+P382</f>
        <v>58.027079999999998</v>
      </c>
      <c r="Q379" s="8">
        <f t="shared" ref="Q379" si="1371">Q380+Q381</f>
        <v>0</v>
      </c>
      <c r="R379" s="8"/>
      <c r="S379" s="8">
        <f>S380+S381+S382</f>
        <v>97.836070000000007</v>
      </c>
      <c r="T379" s="8">
        <f>T380+T381+T382</f>
        <v>97.836070000000007</v>
      </c>
      <c r="U379" s="8">
        <f>U380+U381+U382</f>
        <v>0</v>
      </c>
      <c r="V379" s="8"/>
      <c r="W379" s="8"/>
      <c r="X379" s="8">
        <f>X380+X381+X382</f>
        <v>41.684010000000001</v>
      </c>
      <c r="Y379" s="8">
        <f>Y380+Y381+Y382</f>
        <v>41.684010000000001</v>
      </c>
      <c r="Z379" s="8">
        <f>Z380+Z381+Z382</f>
        <v>0</v>
      </c>
      <c r="AA379" s="8"/>
      <c r="AB379" s="8"/>
      <c r="AC379" s="8">
        <f>AC380+AC381+AC382</f>
        <v>60.343360000000004</v>
      </c>
      <c r="AD379" s="8">
        <f>AD380+AD381+AD382</f>
        <v>60.343360000000004</v>
      </c>
      <c r="AE379" s="8">
        <f>AE380+AE381+AE382</f>
        <v>0</v>
      </c>
      <c r="AF379" s="8"/>
      <c r="AG379" s="8">
        <f>AG380+AG381+AG382</f>
        <v>102.02737</v>
      </c>
      <c r="AH379" s="8">
        <f>AH380+AH381+AH382</f>
        <v>102.02737</v>
      </c>
      <c r="AI379" s="8">
        <f>AI380+AI381+AI382</f>
        <v>0</v>
      </c>
    </row>
    <row r="380" spans="1:35" hidden="1" x14ac:dyDescent="0.25">
      <c r="A380" s="18"/>
      <c r="B380" s="31" t="s">
        <v>25</v>
      </c>
      <c r="C380" s="17">
        <v>1.0860000000000001</v>
      </c>
      <c r="D380" s="24">
        <v>39.28</v>
      </c>
      <c r="E380" s="24">
        <f>C380*D380</f>
        <v>42.658080000000005</v>
      </c>
      <c r="F380" s="24">
        <f>E380-G380</f>
        <v>42.658080000000005</v>
      </c>
      <c r="G380" s="24">
        <v>0</v>
      </c>
      <c r="H380" s="24">
        <v>0.45400000000000001</v>
      </c>
      <c r="I380" s="24">
        <v>39.28</v>
      </c>
      <c r="J380" s="24">
        <f>H380*I380</f>
        <v>17.833120000000001</v>
      </c>
      <c r="K380" s="24">
        <f>J380-L380</f>
        <v>17.833120000000001</v>
      </c>
      <c r="L380" s="24">
        <v>0</v>
      </c>
      <c r="M380" s="24">
        <v>0.63200000000000001</v>
      </c>
      <c r="N380" s="24">
        <v>41.13</v>
      </c>
      <c r="O380" s="24">
        <f>M380*N380</f>
        <v>25.994160000000001</v>
      </c>
      <c r="P380" s="24">
        <f>O380-Q380</f>
        <v>25.994160000000001</v>
      </c>
      <c r="Q380" s="24">
        <v>0</v>
      </c>
      <c r="R380" s="24">
        <f>H380+M380</f>
        <v>1.0860000000000001</v>
      </c>
      <c r="S380" s="24">
        <f t="shared" ref="S380:U381" si="1372">J380+O380</f>
        <v>43.827280000000002</v>
      </c>
      <c r="T380" s="24">
        <f t="shared" si="1372"/>
        <v>43.827280000000002</v>
      </c>
      <c r="U380" s="24">
        <f t="shared" si="1372"/>
        <v>0</v>
      </c>
      <c r="V380" s="24">
        <v>0.45400000000000001</v>
      </c>
      <c r="W380" s="24">
        <v>41.13</v>
      </c>
      <c r="X380" s="24">
        <f>V380*W380</f>
        <v>18.673020000000001</v>
      </c>
      <c r="Y380" s="24">
        <f>X380-Z380</f>
        <v>18.673020000000001</v>
      </c>
      <c r="Z380" s="24">
        <v>0</v>
      </c>
      <c r="AA380" s="24">
        <v>0.63200000000000001</v>
      </c>
      <c r="AB380" s="24">
        <v>42.77</v>
      </c>
      <c r="AC380" s="24">
        <f>AA380*AB380</f>
        <v>27.030640000000002</v>
      </c>
      <c r="AD380" s="24">
        <f>AC380-AE380</f>
        <v>27.030640000000002</v>
      </c>
      <c r="AE380" s="24">
        <v>0</v>
      </c>
      <c r="AF380" s="24">
        <f>V380+AA380</f>
        <v>1.0860000000000001</v>
      </c>
      <c r="AG380" s="24">
        <f t="shared" ref="AG380:AI381" si="1373">X380+AC380</f>
        <v>45.703659999999999</v>
      </c>
      <c r="AH380" s="24">
        <f t="shared" si="1373"/>
        <v>45.703659999999999</v>
      </c>
      <c r="AI380" s="24">
        <f t="shared" si="1373"/>
        <v>0</v>
      </c>
    </row>
    <row r="381" spans="1:35" ht="21" hidden="1" customHeight="1" x14ac:dyDescent="0.25">
      <c r="A381" s="18"/>
      <c r="B381" s="31" t="s">
        <v>27</v>
      </c>
      <c r="C381" s="17">
        <v>1.0860000000000001</v>
      </c>
      <c r="D381" s="24">
        <v>32.270000000000003</v>
      </c>
      <c r="E381" s="24">
        <f>C381*D381</f>
        <v>35.045220000000008</v>
      </c>
      <c r="F381" s="24">
        <f>E381-G381</f>
        <v>35.045220000000008</v>
      </c>
      <c r="G381" s="24">
        <v>0</v>
      </c>
      <c r="H381" s="24">
        <v>0.45400000000000001</v>
      </c>
      <c r="I381" s="24">
        <v>32.270000000000003</v>
      </c>
      <c r="J381" s="24">
        <f>H381*I381</f>
        <v>14.650580000000001</v>
      </c>
      <c r="K381" s="24">
        <f>J381-L381</f>
        <v>14.650580000000001</v>
      </c>
      <c r="L381" s="24">
        <v>0</v>
      </c>
      <c r="M381" s="24">
        <v>0.63200000000000001</v>
      </c>
      <c r="N381" s="24">
        <v>33.79</v>
      </c>
      <c r="O381" s="24">
        <f>M381*N381</f>
        <v>21.35528</v>
      </c>
      <c r="P381" s="24">
        <f>O381-Q381</f>
        <v>21.35528</v>
      </c>
      <c r="Q381" s="24">
        <v>0</v>
      </c>
      <c r="R381" s="24">
        <f>H381+M381</f>
        <v>1.0860000000000001</v>
      </c>
      <c r="S381" s="24">
        <f t="shared" si="1372"/>
        <v>36.005859999999998</v>
      </c>
      <c r="T381" s="24">
        <f t="shared" si="1372"/>
        <v>36.005859999999998</v>
      </c>
      <c r="U381" s="24">
        <f t="shared" si="1372"/>
        <v>0</v>
      </c>
      <c r="V381" s="24">
        <v>0.45400000000000001</v>
      </c>
      <c r="W381" s="24">
        <v>33.79</v>
      </c>
      <c r="X381" s="24">
        <f>V381*W381</f>
        <v>15.34066</v>
      </c>
      <c r="Y381" s="24">
        <f>X381-Z381</f>
        <v>15.34066</v>
      </c>
      <c r="Z381" s="24">
        <v>0</v>
      </c>
      <c r="AA381" s="24">
        <v>0.63200000000000001</v>
      </c>
      <c r="AB381" s="24">
        <v>35.14</v>
      </c>
      <c r="AC381" s="24">
        <f>AA381*AB381</f>
        <v>22.208480000000002</v>
      </c>
      <c r="AD381" s="24">
        <f>AC381-AE381</f>
        <v>22.208480000000002</v>
      </c>
      <c r="AE381" s="24">
        <v>0</v>
      </c>
      <c r="AF381" s="24">
        <f>V381+AA381</f>
        <v>1.0860000000000001</v>
      </c>
      <c r="AG381" s="24">
        <f t="shared" si="1373"/>
        <v>37.549140000000001</v>
      </c>
      <c r="AH381" s="24">
        <f t="shared" si="1373"/>
        <v>37.549140000000001</v>
      </c>
      <c r="AI381" s="24">
        <f t="shared" si="1373"/>
        <v>0</v>
      </c>
    </row>
    <row r="382" spans="1:35" ht="39" hidden="1" customHeight="1" x14ac:dyDescent="0.25">
      <c r="A382" s="18"/>
      <c r="B382" s="3" t="s">
        <v>164</v>
      </c>
      <c r="C382" s="17">
        <v>1.0860000000000001</v>
      </c>
      <c r="D382" s="24">
        <v>32.270000000000003</v>
      </c>
      <c r="E382" s="24">
        <f>C382*D382*0.5</f>
        <v>17.522610000000004</v>
      </c>
      <c r="F382" s="24">
        <f>E382</f>
        <v>17.522610000000004</v>
      </c>
      <c r="G382" s="24">
        <v>0</v>
      </c>
      <c r="H382" s="24">
        <v>0.45400000000000001</v>
      </c>
      <c r="I382" s="24">
        <v>32.270000000000003</v>
      </c>
      <c r="J382" s="24">
        <f>H382*I382*0.5</f>
        <v>7.3252900000000007</v>
      </c>
      <c r="K382" s="24">
        <f>J382</f>
        <v>7.3252900000000007</v>
      </c>
      <c r="L382" s="24">
        <v>0</v>
      </c>
      <c r="M382" s="24">
        <v>0.63200000000000001</v>
      </c>
      <c r="N382" s="24">
        <v>33.79</v>
      </c>
      <c r="O382" s="24">
        <f>M382*N382*0.5</f>
        <v>10.67764</v>
      </c>
      <c r="P382" s="24">
        <f>O382</f>
        <v>10.67764</v>
      </c>
      <c r="Q382" s="24">
        <v>0</v>
      </c>
      <c r="R382" s="24">
        <f>H382+M382</f>
        <v>1.0860000000000001</v>
      </c>
      <c r="S382" s="24">
        <f>J382+O382</f>
        <v>18.002929999999999</v>
      </c>
      <c r="T382" s="24">
        <f>S382</f>
        <v>18.002929999999999</v>
      </c>
      <c r="U382" s="24">
        <v>0</v>
      </c>
      <c r="V382" s="24">
        <v>0.45400000000000001</v>
      </c>
      <c r="W382" s="24">
        <v>33.79</v>
      </c>
      <c r="X382" s="24">
        <f>V382*W382*0.5</f>
        <v>7.6703299999999999</v>
      </c>
      <c r="Y382" s="24">
        <f>X382</f>
        <v>7.6703299999999999</v>
      </c>
      <c r="Z382" s="24">
        <v>0</v>
      </c>
      <c r="AA382" s="24">
        <v>0.63200000000000001</v>
      </c>
      <c r="AB382" s="24">
        <v>35.14</v>
      </c>
      <c r="AC382" s="24">
        <f>AA382*AB382*0.5</f>
        <v>11.104240000000001</v>
      </c>
      <c r="AD382" s="24">
        <f>AC382</f>
        <v>11.104240000000001</v>
      </c>
      <c r="AE382" s="24">
        <v>0</v>
      </c>
      <c r="AF382" s="24">
        <f>V382+AA382</f>
        <v>1.0860000000000001</v>
      </c>
      <c r="AG382" s="24">
        <f>X382+AC382</f>
        <v>18.774570000000001</v>
      </c>
      <c r="AH382" s="24">
        <f>AG382</f>
        <v>18.774570000000001</v>
      </c>
      <c r="AI382" s="24">
        <v>0</v>
      </c>
    </row>
    <row r="383" spans="1:35" s="16" customFormat="1" ht="17.45" hidden="1" customHeight="1" x14ac:dyDescent="0.25">
      <c r="A383" s="22" t="s">
        <v>71</v>
      </c>
      <c r="B383" s="10" t="s">
        <v>176</v>
      </c>
      <c r="C383" s="15">
        <v>0.24</v>
      </c>
      <c r="D383" s="8">
        <v>39.28</v>
      </c>
      <c r="E383" s="15">
        <f t="shared" ref="E383:AI383" si="1374">E384</f>
        <v>9.4271999999999991</v>
      </c>
      <c r="F383" s="15">
        <f t="shared" si="1374"/>
        <v>9.4271999999999991</v>
      </c>
      <c r="G383" s="15">
        <f t="shared" si="1374"/>
        <v>0</v>
      </c>
      <c r="H383" s="15">
        <v>0.12</v>
      </c>
      <c r="I383" s="8">
        <v>39.28</v>
      </c>
      <c r="J383" s="15">
        <f t="shared" si="1374"/>
        <v>4.7135999999999996</v>
      </c>
      <c r="K383" s="15">
        <f t="shared" si="1374"/>
        <v>4.7135999999999996</v>
      </c>
      <c r="L383" s="15">
        <f t="shared" si="1374"/>
        <v>0</v>
      </c>
      <c r="M383" s="15">
        <v>0.12</v>
      </c>
      <c r="N383" s="8">
        <v>41.13</v>
      </c>
      <c r="O383" s="15">
        <f t="shared" si="1374"/>
        <v>4.9356</v>
      </c>
      <c r="P383" s="15">
        <f t="shared" si="1374"/>
        <v>4.9356</v>
      </c>
      <c r="Q383" s="15">
        <f t="shared" si="1374"/>
        <v>0</v>
      </c>
      <c r="R383" s="15">
        <f t="shared" si="1374"/>
        <v>0.24</v>
      </c>
      <c r="S383" s="15">
        <f t="shared" si="1374"/>
        <v>9.6492000000000004</v>
      </c>
      <c r="T383" s="15">
        <f t="shared" si="1374"/>
        <v>9.6492000000000004</v>
      </c>
      <c r="U383" s="15">
        <f t="shared" si="1374"/>
        <v>0</v>
      </c>
      <c r="V383" s="15">
        <v>0.12</v>
      </c>
      <c r="W383" s="8">
        <v>41.13</v>
      </c>
      <c r="X383" s="15">
        <f t="shared" si="1374"/>
        <v>4.9356</v>
      </c>
      <c r="Y383" s="15">
        <f t="shared" si="1374"/>
        <v>4.9356</v>
      </c>
      <c r="Z383" s="15">
        <f t="shared" si="1374"/>
        <v>0</v>
      </c>
      <c r="AA383" s="15">
        <v>0.12</v>
      </c>
      <c r="AB383" s="8">
        <v>42.77</v>
      </c>
      <c r="AC383" s="15">
        <f t="shared" si="1374"/>
        <v>5.1324000000000005</v>
      </c>
      <c r="AD383" s="15">
        <f t="shared" si="1374"/>
        <v>5.1324000000000005</v>
      </c>
      <c r="AE383" s="15">
        <f t="shared" si="1374"/>
        <v>0</v>
      </c>
      <c r="AF383" s="15">
        <f t="shared" si="1374"/>
        <v>0.24</v>
      </c>
      <c r="AG383" s="15">
        <f t="shared" si="1374"/>
        <v>10.068000000000001</v>
      </c>
      <c r="AH383" s="15">
        <f t="shared" si="1374"/>
        <v>10.068000000000001</v>
      </c>
      <c r="AI383" s="15">
        <f t="shared" si="1374"/>
        <v>0</v>
      </c>
    </row>
    <row r="384" spans="1:35" ht="16.149999999999999" hidden="1" customHeight="1" x14ac:dyDescent="0.25">
      <c r="A384" s="18"/>
      <c r="B384" s="31" t="s">
        <v>25</v>
      </c>
      <c r="C384" s="17">
        <v>0.24</v>
      </c>
      <c r="D384" s="24">
        <v>39.28</v>
      </c>
      <c r="E384" s="24">
        <f>C384*D384</f>
        <v>9.4271999999999991</v>
      </c>
      <c r="F384" s="24">
        <f>E384-G384</f>
        <v>9.4271999999999991</v>
      </c>
      <c r="G384" s="24">
        <v>0</v>
      </c>
      <c r="H384" s="24">
        <v>0.12</v>
      </c>
      <c r="I384" s="24">
        <v>39.28</v>
      </c>
      <c r="J384" s="24">
        <f>H384*I384</f>
        <v>4.7135999999999996</v>
      </c>
      <c r="K384" s="24">
        <f>J384-L384</f>
        <v>4.7135999999999996</v>
      </c>
      <c r="L384" s="24">
        <v>0</v>
      </c>
      <c r="M384" s="24">
        <v>0.12</v>
      </c>
      <c r="N384" s="24">
        <v>41.13</v>
      </c>
      <c r="O384" s="24">
        <f>M384*N384</f>
        <v>4.9356</v>
      </c>
      <c r="P384" s="24">
        <f>O384-Q384</f>
        <v>4.9356</v>
      </c>
      <c r="Q384" s="24">
        <v>0</v>
      </c>
      <c r="R384" s="24">
        <f>H384+M384</f>
        <v>0.24</v>
      </c>
      <c r="S384" s="24">
        <f t="shared" ref="S384" si="1375">J384+O384</f>
        <v>9.6492000000000004</v>
      </c>
      <c r="T384" s="24">
        <f t="shared" ref="T384" si="1376">K384+P384</f>
        <v>9.6492000000000004</v>
      </c>
      <c r="U384" s="24">
        <f t="shared" ref="U384" si="1377">L384+Q384</f>
        <v>0</v>
      </c>
      <c r="V384" s="24">
        <v>0.12</v>
      </c>
      <c r="W384" s="24">
        <v>41.13</v>
      </c>
      <c r="X384" s="24">
        <f>V384*W384</f>
        <v>4.9356</v>
      </c>
      <c r="Y384" s="24">
        <f>X384-Z384</f>
        <v>4.9356</v>
      </c>
      <c r="Z384" s="24">
        <v>0</v>
      </c>
      <c r="AA384" s="24">
        <v>0.12</v>
      </c>
      <c r="AB384" s="24">
        <v>42.77</v>
      </c>
      <c r="AC384" s="24">
        <f>AA384*AB384</f>
        <v>5.1324000000000005</v>
      </c>
      <c r="AD384" s="24">
        <f>AC384-AE384</f>
        <v>5.1324000000000005</v>
      </c>
      <c r="AE384" s="24">
        <v>0</v>
      </c>
      <c r="AF384" s="24">
        <f>V384+AA384</f>
        <v>0.24</v>
      </c>
      <c r="AG384" s="24">
        <f t="shared" ref="AG384" si="1378">X384+AC384</f>
        <v>10.068000000000001</v>
      </c>
      <c r="AH384" s="24">
        <f t="shared" ref="AH384" si="1379">Y384+AD384</f>
        <v>10.068000000000001</v>
      </c>
      <c r="AI384" s="24">
        <f t="shared" ref="AI384" si="1380">Z384+AE384</f>
        <v>0</v>
      </c>
    </row>
    <row r="385" spans="1:35" s="16" customFormat="1" hidden="1" x14ac:dyDescent="0.25">
      <c r="A385" s="22" t="s">
        <v>72</v>
      </c>
      <c r="B385" s="5" t="s">
        <v>61</v>
      </c>
      <c r="C385" s="15"/>
      <c r="D385" s="8"/>
      <c r="E385" s="8">
        <f>E386+E387+E388</f>
        <v>137.928505</v>
      </c>
      <c r="F385" s="8">
        <f>F386+F387+F388</f>
        <v>119.308156825</v>
      </c>
      <c r="G385" s="8">
        <f>G386+G387+G388</f>
        <v>18.620348175000004</v>
      </c>
      <c r="H385" s="8"/>
      <c r="I385" s="8"/>
      <c r="J385" s="8">
        <f>J386+J387+J388</f>
        <v>71.901700000000005</v>
      </c>
      <c r="K385" s="8">
        <f>K386+K387+K388</f>
        <v>62.194970500000004</v>
      </c>
      <c r="L385" s="8">
        <f>L386+L387+L388</f>
        <v>9.7067295000000016</v>
      </c>
      <c r="M385" s="8"/>
      <c r="N385" s="8"/>
      <c r="O385" s="8">
        <f>O386+O387+O388</f>
        <v>69.136695000000003</v>
      </c>
      <c r="P385" s="8">
        <f>P386+P387+P388</f>
        <v>59.803241175000004</v>
      </c>
      <c r="Q385" s="8">
        <f>Q386+Q387+Q388</f>
        <v>9.3334538249999994</v>
      </c>
      <c r="R385" s="8"/>
      <c r="S385" s="8">
        <f>S386+S387+S388</f>
        <v>141.03839500000001</v>
      </c>
      <c r="T385" s="8">
        <f>T386+T387+T388</f>
        <v>121.99821167500001</v>
      </c>
      <c r="U385" s="8">
        <f>U386+U387+U388</f>
        <v>19.040183325000001</v>
      </c>
      <c r="V385" s="8"/>
      <c r="W385" s="8"/>
      <c r="X385" s="8">
        <f>X386+X387+X388</f>
        <v>75.288299999999992</v>
      </c>
      <c r="Y385" s="8">
        <f>Y386+Y387+Y388</f>
        <v>65.124379500000003</v>
      </c>
      <c r="Z385" s="8">
        <f>Z386+Z387+Z388</f>
        <v>10.1639205</v>
      </c>
      <c r="AA385" s="8"/>
      <c r="AB385" s="8"/>
      <c r="AC385" s="8">
        <f>AC386+AC387+AC388</f>
        <v>71.896439999999998</v>
      </c>
      <c r="AD385" s="8">
        <f>AD386+AD387+AD388</f>
        <v>62.190420599999996</v>
      </c>
      <c r="AE385" s="8">
        <f>AE386+AE387+AE388</f>
        <v>9.7060194000000006</v>
      </c>
      <c r="AF385" s="8"/>
      <c r="AG385" s="8">
        <f>AG386+AG387+AG388</f>
        <v>147.18474000000001</v>
      </c>
      <c r="AH385" s="8">
        <f>AH386+AH387+AH388</f>
        <v>127.31480009999999</v>
      </c>
      <c r="AI385" s="8">
        <f>AI386+AI387+AI388</f>
        <v>19.869939899999999</v>
      </c>
    </row>
    <row r="386" spans="1:35" hidden="1" x14ac:dyDescent="0.25">
      <c r="A386" s="18"/>
      <c r="B386" s="31" t="s">
        <v>25</v>
      </c>
      <c r="C386" s="39">
        <v>1.573</v>
      </c>
      <c r="D386" s="24">
        <v>39.28</v>
      </c>
      <c r="E386" s="24">
        <f>C386*D386</f>
        <v>61.787439999999997</v>
      </c>
      <c r="F386" s="24">
        <f>E386-G386</f>
        <v>53.446135599999998</v>
      </c>
      <c r="G386" s="24">
        <f>E386*13.5%</f>
        <v>8.3413044000000003</v>
      </c>
      <c r="H386" s="24">
        <v>0.82</v>
      </c>
      <c r="I386" s="24">
        <v>39.28</v>
      </c>
      <c r="J386" s="24">
        <f>H386*I386</f>
        <v>32.209600000000002</v>
      </c>
      <c r="K386" s="24">
        <f>J386-L386</f>
        <v>27.861304000000001</v>
      </c>
      <c r="L386" s="24">
        <f>J386*13.5%</f>
        <v>4.3482960000000004</v>
      </c>
      <c r="M386" s="24">
        <v>0.753</v>
      </c>
      <c r="N386" s="24">
        <v>41.13</v>
      </c>
      <c r="O386" s="24">
        <f>M386*N386</f>
        <v>30.970890000000001</v>
      </c>
      <c r="P386" s="24">
        <f>O386-Q386</f>
        <v>26.789819850000001</v>
      </c>
      <c r="Q386" s="24">
        <f>O386*13.5%</f>
        <v>4.18107015</v>
      </c>
      <c r="R386" s="24">
        <f>H386+M386</f>
        <v>1.573</v>
      </c>
      <c r="S386" s="24">
        <f t="shared" ref="S386:U387" si="1381">J386+O386</f>
        <v>63.180490000000006</v>
      </c>
      <c r="T386" s="24">
        <f t="shared" si="1381"/>
        <v>54.651123850000005</v>
      </c>
      <c r="U386" s="24">
        <f t="shared" si="1381"/>
        <v>8.5293661500000013</v>
      </c>
      <c r="V386" s="24">
        <v>0.82</v>
      </c>
      <c r="W386" s="24">
        <v>41.13</v>
      </c>
      <c r="X386" s="24">
        <f>V386*W386</f>
        <v>33.726599999999998</v>
      </c>
      <c r="Y386" s="24">
        <f>X386-Z386</f>
        <v>29.173508999999996</v>
      </c>
      <c r="Z386" s="24">
        <f>X386*13.5%</f>
        <v>4.5530910000000002</v>
      </c>
      <c r="AA386" s="24">
        <v>0.753</v>
      </c>
      <c r="AB386" s="24">
        <v>42.77</v>
      </c>
      <c r="AC386" s="24">
        <f>AA386*AB386</f>
        <v>32.20581</v>
      </c>
      <c r="AD386" s="24">
        <f>AC386-AE386</f>
        <v>27.858025649999998</v>
      </c>
      <c r="AE386" s="24">
        <f>AC386*13.5%</f>
        <v>4.3477843500000004</v>
      </c>
      <c r="AF386" s="24">
        <f>V386+AA386</f>
        <v>1.573</v>
      </c>
      <c r="AG386" s="24">
        <f t="shared" ref="AG386:AI388" si="1382">X386+AC386</f>
        <v>65.932410000000004</v>
      </c>
      <c r="AH386" s="24">
        <f t="shared" si="1382"/>
        <v>57.031534649999998</v>
      </c>
      <c r="AI386" s="24">
        <f t="shared" si="1382"/>
        <v>8.9008753499999997</v>
      </c>
    </row>
    <row r="387" spans="1:35" hidden="1" x14ac:dyDescent="0.25">
      <c r="A387" s="18"/>
      <c r="B387" s="31" t="s">
        <v>27</v>
      </c>
      <c r="C387" s="39">
        <v>1.573</v>
      </c>
      <c r="D387" s="24">
        <v>32.270000000000003</v>
      </c>
      <c r="E387" s="24">
        <f>C387*D387</f>
        <v>50.760710000000003</v>
      </c>
      <c r="F387" s="24">
        <f>E387-G387</f>
        <v>43.90801415</v>
      </c>
      <c r="G387" s="24">
        <f>E387*13.5%</f>
        <v>6.8526958500000008</v>
      </c>
      <c r="H387" s="24">
        <v>0.82</v>
      </c>
      <c r="I387" s="24">
        <v>32.270000000000003</v>
      </c>
      <c r="J387" s="24">
        <f>H387*I387</f>
        <v>26.461400000000001</v>
      </c>
      <c r="K387" s="24">
        <f>J387-L387</f>
        <v>22.889111</v>
      </c>
      <c r="L387" s="24">
        <f>J387*13.5%</f>
        <v>3.5722890000000005</v>
      </c>
      <c r="M387" s="24">
        <v>0.753</v>
      </c>
      <c r="N387" s="24">
        <v>33.79</v>
      </c>
      <c r="O387" s="24">
        <f>M387*N387</f>
        <v>25.44387</v>
      </c>
      <c r="P387" s="24">
        <f>O387-Q387</f>
        <v>22.008947550000002</v>
      </c>
      <c r="Q387" s="24">
        <f>O387*13.5%</f>
        <v>3.4349224500000002</v>
      </c>
      <c r="R387" s="24">
        <f>H387+M387</f>
        <v>1.573</v>
      </c>
      <c r="S387" s="24">
        <f t="shared" si="1381"/>
        <v>51.905270000000002</v>
      </c>
      <c r="T387" s="24">
        <f t="shared" si="1381"/>
        <v>44.898058550000002</v>
      </c>
      <c r="U387" s="24">
        <f t="shared" si="1381"/>
        <v>7.0072114500000007</v>
      </c>
      <c r="V387" s="24">
        <v>0.82</v>
      </c>
      <c r="W387" s="24">
        <v>33.79</v>
      </c>
      <c r="X387" s="24">
        <f>V387*W387</f>
        <v>27.707799999999999</v>
      </c>
      <c r="Y387" s="24">
        <f>X387-Z387</f>
        <v>23.967247</v>
      </c>
      <c r="Z387" s="24">
        <f>X387*13.5%</f>
        <v>3.7405530000000002</v>
      </c>
      <c r="AA387" s="24">
        <v>0.753</v>
      </c>
      <c r="AB387" s="24">
        <v>35.14</v>
      </c>
      <c r="AC387" s="24">
        <f>AA387*AB387</f>
        <v>26.460419999999999</v>
      </c>
      <c r="AD387" s="24">
        <f>AC387-AE387</f>
        <v>22.888263299999998</v>
      </c>
      <c r="AE387" s="24">
        <f>AC387*13.5%</f>
        <v>3.5721567000000003</v>
      </c>
      <c r="AF387" s="24">
        <f>V387+AA387</f>
        <v>1.573</v>
      </c>
      <c r="AG387" s="24">
        <f t="shared" si="1382"/>
        <v>54.168219999999998</v>
      </c>
      <c r="AH387" s="24">
        <f t="shared" si="1382"/>
        <v>46.855510299999999</v>
      </c>
      <c r="AI387" s="24">
        <f t="shared" si="1382"/>
        <v>7.312709700000001</v>
      </c>
    </row>
    <row r="388" spans="1:35" ht="31.5" hidden="1" x14ac:dyDescent="0.25">
      <c r="A388" s="18"/>
      <c r="B388" s="3" t="s">
        <v>164</v>
      </c>
      <c r="C388" s="39">
        <v>1.573</v>
      </c>
      <c r="D388" s="24">
        <v>32.270000000000003</v>
      </c>
      <c r="E388" s="24">
        <f>C388*D388*0.5</f>
        <v>25.380355000000002</v>
      </c>
      <c r="F388" s="24">
        <f>E388-G388</f>
        <v>21.954007075</v>
      </c>
      <c r="G388" s="24">
        <f>E388*13.5%</f>
        <v>3.4263479250000004</v>
      </c>
      <c r="H388" s="24">
        <v>0.82</v>
      </c>
      <c r="I388" s="24">
        <v>32.270000000000003</v>
      </c>
      <c r="J388" s="24">
        <f>H388*I388*0.5</f>
        <v>13.230700000000001</v>
      </c>
      <c r="K388" s="24">
        <f>J388-L388</f>
        <v>11.4445555</v>
      </c>
      <c r="L388" s="24">
        <f>J388*13.5%</f>
        <v>1.7861445000000002</v>
      </c>
      <c r="M388" s="24">
        <v>0.753</v>
      </c>
      <c r="N388" s="24">
        <v>33.79</v>
      </c>
      <c r="O388" s="24">
        <f>M388*N388*0.5</f>
        <v>12.721935</v>
      </c>
      <c r="P388" s="24">
        <f>O388-Q388</f>
        <v>11.004473775000001</v>
      </c>
      <c r="Q388" s="24">
        <f>O388*13.5%</f>
        <v>1.7174612250000001</v>
      </c>
      <c r="R388" s="24">
        <f>H388+M388</f>
        <v>1.573</v>
      </c>
      <c r="S388" s="24">
        <f>J388+O388</f>
        <v>25.952635000000001</v>
      </c>
      <c r="T388" s="24">
        <f>P388+K388</f>
        <v>22.449029275000001</v>
      </c>
      <c r="U388" s="24">
        <f>Q388+L388</f>
        <v>3.5036057250000003</v>
      </c>
      <c r="V388" s="24">
        <v>0.82</v>
      </c>
      <c r="W388" s="24">
        <v>33.79</v>
      </c>
      <c r="X388" s="24">
        <f>V388*W388*0.5</f>
        <v>13.853899999999999</v>
      </c>
      <c r="Y388" s="24">
        <f>X388-Z388</f>
        <v>11.9836235</v>
      </c>
      <c r="Z388" s="24">
        <f>X388*13.5%</f>
        <v>1.8702765000000001</v>
      </c>
      <c r="AA388" s="24">
        <v>0.753</v>
      </c>
      <c r="AB388" s="24">
        <v>35.14</v>
      </c>
      <c r="AC388" s="24">
        <f>AA388*AB388*0.5</f>
        <v>13.23021</v>
      </c>
      <c r="AD388" s="24">
        <f>AC388-AE388</f>
        <v>11.444131649999999</v>
      </c>
      <c r="AE388" s="24">
        <f>AC388*13.5%</f>
        <v>1.7860783500000001</v>
      </c>
      <c r="AF388" s="24">
        <f>V388+AA388</f>
        <v>1.573</v>
      </c>
      <c r="AG388" s="24">
        <f t="shared" si="1382"/>
        <v>27.084109999999999</v>
      </c>
      <c r="AH388" s="24">
        <f t="shared" si="1382"/>
        <v>23.427755149999999</v>
      </c>
      <c r="AI388" s="24">
        <f t="shared" si="1382"/>
        <v>3.6563548500000005</v>
      </c>
    </row>
    <row r="389" spans="1:35" s="16" customFormat="1" ht="31.5" hidden="1" x14ac:dyDescent="0.25">
      <c r="A389" s="22" t="s">
        <v>73</v>
      </c>
      <c r="B389" s="7" t="s">
        <v>62</v>
      </c>
      <c r="C389" s="15"/>
      <c r="D389" s="8"/>
      <c r="E389" s="8">
        <f>E390+E391</f>
        <v>6.3240800000000004</v>
      </c>
      <c r="F389" s="8">
        <f t="shared" ref="F389:AI389" si="1383">F390+F391</f>
        <v>6.3240800000000004</v>
      </c>
      <c r="G389" s="8">
        <f t="shared" si="1383"/>
        <v>0</v>
      </c>
      <c r="H389" s="8"/>
      <c r="I389" s="8"/>
      <c r="J389" s="8">
        <f t="shared" si="1383"/>
        <v>3.5744799999999999</v>
      </c>
      <c r="K389" s="8">
        <f t="shared" si="1383"/>
        <v>3.5744799999999999</v>
      </c>
      <c r="L389" s="8">
        <f t="shared" si="1383"/>
        <v>0</v>
      </c>
      <c r="M389" s="8"/>
      <c r="N389" s="8"/>
      <c r="O389" s="8">
        <f t="shared" si="1383"/>
        <v>2.8791000000000007</v>
      </c>
      <c r="P389" s="8">
        <f t="shared" si="1383"/>
        <v>2.8791000000000007</v>
      </c>
      <c r="Q389" s="8">
        <f t="shared" si="1383"/>
        <v>0</v>
      </c>
      <c r="R389" s="8"/>
      <c r="S389" s="8">
        <f t="shared" si="1383"/>
        <v>6.4535800000000005</v>
      </c>
      <c r="T389" s="8">
        <f t="shared" si="1383"/>
        <v>6.4535800000000005</v>
      </c>
      <c r="U389" s="8">
        <f t="shared" si="1383"/>
        <v>0</v>
      </c>
      <c r="V389" s="8"/>
      <c r="W389" s="8"/>
      <c r="X389" s="8">
        <f t="shared" si="1383"/>
        <v>3.7428300000000001</v>
      </c>
      <c r="Y389" s="8">
        <f t="shared" si="1383"/>
        <v>3.7428300000000001</v>
      </c>
      <c r="Z389" s="8">
        <f t="shared" si="1383"/>
        <v>0</v>
      </c>
      <c r="AA389" s="8"/>
      <c r="AB389" s="8"/>
      <c r="AC389" s="8">
        <f t="shared" si="1383"/>
        <v>2.9939000000000004</v>
      </c>
      <c r="AD389" s="8">
        <f t="shared" si="1383"/>
        <v>2.9939000000000004</v>
      </c>
      <c r="AE389" s="8">
        <f t="shared" si="1383"/>
        <v>0</v>
      </c>
      <c r="AF389" s="8"/>
      <c r="AG389" s="8">
        <f t="shared" si="1383"/>
        <v>6.7367300000000006</v>
      </c>
      <c r="AH389" s="8">
        <f t="shared" si="1383"/>
        <v>6.7367300000000006</v>
      </c>
      <c r="AI389" s="8">
        <f t="shared" si="1383"/>
        <v>0</v>
      </c>
    </row>
    <row r="390" spans="1:35" hidden="1" x14ac:dyDescent="0.25">
      <c r="A390" s="18"/>
      <c r="B390" s="31" t="s">
        <v>63</v>
      </c>
      <c r="C390" s="17">
        <v>0.161</v>
      </c>
      <c r="D390" s="24">
        <v>39.28</v>
      </c>
      <c r="E390" s="24">
        <f>C390*D390</f>
        <v>6.3240800000000004</v>
      </c>
      <c r="F390" s="24">
        <f>E390-G390</f>
        <v>6.3240800000000004</v>
      </c>
      <c r="G390" s="24">
        <v>0</v>
      </c>
      <c r="H390" s="24">
        <v>9.0999999999999998E-2</v>
      </c>
      <c r="I390" s="24">
        <v>39.28</v>
      </c>
      <c r="J390" s="24">
        <f>H390*I390</f>
        <v>3.5744799999999999</v>
      </c>
      <c r="K390" s="24">
        <f>J390-L390</f>
        <v>3.5744799999999999</v>
      </c>
      <c r="L390" s="24">
        <v>0</v>
      </c>
      <c r="M390" s="24">
        <v>7.0000000000000007E-2</v>
      </c>
      <c r="N390" s="24">
        <v>41.13</v>
      </c>
      <c r="O390" s="24">
        <f>M390*N390</f>
        <v>2.8791000000000007</v>
      </c>
      <c r="P390" s="24">
        <f>O390-Q390</f>
        <v>2.8791000000000007</v>
      </c>
      <c r="Q390" s="24">
        <v>0</v>
      </c>
      <c r="R390" s="24">
        <f>H390+M390</f>
        <v>0.161</v>
      </c>
      <c r="S390" s="24">
        <f>J390+O390</f>
        <v>6.4535800000000005</v>
      </c>
      <c r="T390" s="24">
        <f>K390+P390</f>
        <v>6.4535800000000005</v>
      </c>
      <c r="U390" s="24">
        <f>L390+Q390</f>
        <v>0</v>
      </c>
      <c r="V390" s="24">
        <v>9.0999999999999998E-2</v>
      </c>
      <c r="W390" s="24">
        <v>41.13</v>
      </c>
      <c r="X390" s="24">
        <f>V390*W390</f>
        <v>3.7428300000000001</v>
      </c>
      <c r="Y390" s="24">
        <f>X390-Z390</f>
        <v>3.7428300000000001</v>
      </c>
      <c r="Z390" s="24">
        <v>0</v>
      </c>
      <c r="AA390" s="24">
        <v>7.0000000000000007E-2</v>
      </c>
      <c r="AB390" s="24">
        <v>42.77</v>
      </c>
      <c r="AC390" s="24">
        <f>AA390*AB390</f>
        <v>2.9939000000000004</v>
      </c>
      <c r="AD390" s="24">
        <f>AC390-AE390</f>
        <v>2.9939000000000004</v>
      </c>
      <c r="AE390" s="24">
        <v>0</v>
      </c>
      <c r="AF390" s="24">
        <f>V390+AA390</f>
        <v>0.161</v>
      </c>
      <c r="AG390" s="24">
        <f>X390+AC390</f>
        <v>6.7367300000000006</v>
      </c>
      <c r="AH390" s="24">
        <f>Y390+AD390</f>
        <v>6.7367300000000006</v>
      </c>
      <c r="AI390" s="24">
        <f>Z390+AE390</f>
        <v>0</v>
      </c>
    </row>
    <row r="391" spans="1:35" hidden="1" x14ac:dyDescent="0.25">
      <c r="A391" s="18"/>
      <c r="B391" s="31" t="s">
        <v>64</v>
      </c>
      <c r="C391" s="17"/>
      <c r="D391" s="24"/>
      <c r="E391" s="24"/>
      <c r="F391" s="24"/>
      <c r="G391" s="24"/>
      <c r="H391" s="24">
        <v>0</v>
      </c>
      <c r="I391" s="24"/>
      <c r="J391" s="24"/>
      <c r="K391" s="24"/>
      <c r="L391" s="24"/>
      <c r="M391" s="24">
        <v>0</v>
      </c>
      <c r="N391" s="24"/>
      <c r="O391" s="24"/>
      <c r="P391" s="24"/>
      <c r="Q391" s="24"/>
      <c r="R391" s="24"/>
      <c r="S391" s="24"/>
      <c r="T391" s="24"/>
      <c r="U391" s="24"/>
      <c r="V391" s="24">
        <v>0</v>
      </c>
      <c r="W391" s="24"/>
      <c r="X391" s="24"/>
      <c r="Y391" s="24"/>
      <c r="Z391" s="24"/>
      <c r="AA391" s="24">
        <v>0</v>
      </c>
      <c r="AB391" s="24"/>
      <c r="AC391" s="24"/>
      <c r="AD391" s="24"/>
      <c r="AE391" s="24"/>
      <c r="AF391" s="24"/>
      <c r="AG391" s="24"/>
      <c r="AH391" s="24"/>
      <c r="AI391" s="24"/>
    </row>
    <row r="392" spans="1:35" s="16" customFormat="1" ht="31.5" x14ac:dyDescent="0.25">
      <c r="A392" s="22" t="s">
        <v>74</v>
      </c>
      <c r="B392" s="10" t="s">
        <v>168</v>
      </c>
      <c r="C392" s="15"/>
      <c r="D392" s="8"/>
      <c r="E392" s="8">
        <f>E393+E394+E395</f>
        <v>46.99916000000001</v>
      </c>
      <c r="F392" s="8">
        <f t="shared" ref="F392:G392" si="1384">F393+F394+F395</f>
        <v>38.388493000000004</v>
      </c>
      <c r="G392" s="8">
        <f t="shared" si="1384"/>
        <v>8.6106670000000012</v>
      </c>
      <c r="H392" s="8"/>
      <c r="I392" s="8"/>
      <c r="J392" s="8">
        <f t="shared" ref="J392" si="1385">J393+J394+J395</f>
        <v>69.051937499999994</v>
      </c>
      <c r="K392" s="8">
        <f t="shared" ref="K392" si="1386">K393+K394+K395</f>
        <v>64.746604000000005</v>
      </c>
      <c r="L392" s="8">
        <f t="shared" ref="L392" si="1387">L393+L394+L395</f>
        <v>4.3053335000000006</v>
      </c>
      <c r="M392" s="8"/>
      <c r="N392" s="8"/>
      <c r="O392" s="8">
        <f t="shared" ref="O392" si="1388">O393+O394+O395</f>
        <v>72.304312499999995</v>
      </c>
      <c r="P392" s="8">
        <f t="shared" ref="P392" si="1389">P393+P394+P395</f>
        <v>67.796195999999995</v>
      </c>
      <c r="Q392" s="8">
        <f t="shared" ref="Q392" si="1390">Q393+Q394+Q395</f>
        <v>4.5081164999999999</v>
      </c>
      <c r="R392" s="8"/>
      <c r="S392" s="8">
        <f t="shared" ref="S392" si="1391">S393+S394+S395</f>
        <v>141.35624999999999</v>
      </c>
      <c r="T392" s="8">
        <f t="shared" ref="T392" si="1392">T393+T394+T395</f>
        <v>132.5428</v>
      </c>
      <c r="U392" s="8">
        <f t="shared" ref="U392" si="1393">U393+U394+U395</f>
        <v>8.8134499999999996</v>
      </c>
      <c r="V392" s="8"/>
      <c r="W392" s="8"/>
      <c r="X392" s="8">
        <f t="shared" ref="X392" si="1394">X393+X394+X395</f>
        <v>72.304312499999995</v>
      </c>
      <c r="Y392" s="8">
        <f t="shared" ref="Y392" si="1395">Y393+Y394+Y395</f>
        <v>67.796195999999995</v>
      </c>
      <c r="Z392" s="8">
        <f t="shared" ref="Z392" si="1396">Z393+Z394+Z395</f>
        <v>4.5081164999999999</v>
      </c>
      <c r="AA392" s="8"/>
      <c r="AB392" s="8"/>
      <c r="AC392" s="8">
        <f t="shared" ref="AC392" si="1397">AC393+AC394+AC395</f>
        <v>75.1905</v>
      </c>
      <c r="AD392" s="8">
        <f t="shared" ref="AD392" si="1398">AD393+AD394+AD395</f>
        <v>70.502431999999999</v>
      </c>
      <c r="AE392" s="8">
        <f t="shared" ref="AE392" si="1399">AE393+AE394+AE395</f>
        <v>4.6880680000000003</v>
      </c>
      <c r="AF392" s="8"/>
      <c r="AG392" s="8">
        <f t="shared" ref="AG392" si="1400">AG393+AG394+AG395</f>
        <v>147.49481250000002</v>
      </c>
      <c r="AH392" s="8">
        <f t="shared" ref="AH392" si="1401">AH393+AH394+AH395</f>
        <v>138.29862800000001</v>
      </c>
      <c r="AI392" s="8">
        <f t="shared" ref="AI392" si="1402">AI393+AI394+AI395</f>
        <v>9.1961845000000011</v>
      </c>
    </row>
    <row r="393" spans="1:35" x14ac:dyDescent="0.25">
      <c r="A393" s="18"/>
      <c r="B393" s="31" t="s">
        <v>63</v>
      </c>
      <c r="C393" s="17">
        <f>1.576-1.04</f>
        <v>0.53600000000000003</v>
      </c>
      <c r="D393" s="24">
        <v>39.28</v>
      </c>
      <c r="E393" s="24">
        <f>C393*D393</f>
        <v>21.054080000000003</v>
      </c>
      <c r="F393" s="24">
        <f>E393-G393</f>
        <v>17.196784000000001</v>
      </c>
      <c r="G393" s="24">
        <f>49.1*2/1000*D393</f>
        <v>3.8572960000000003</v>
      </c>
      <c r="H393" s="24">
        <v>0.78749999999999998</v>
      </c>
      <c r="I393" s="24">
        <v>39.28</v>
      </c>
      <c r="J393" s="24">
        <f>H393*I393</f>
        <v>30.933</v>
      </c>
      <c r="K393" s="24">
        <f>J393-L393</f>
        <v>29.004352000000001</v>
      </c>
      <c r="L393" s="24">
        <f>49.1/1000*I393</f>
        <v>1.9286480000000001</v>
      </c>
      <c r="M393" s="24">
        <v>0.78749999999999998</v>
      </c>
      <c r="N393" s="24">
        <v>41.13</v>
      </c>
      <c r="O393" s="24">
        <f>M393*N393</f>
        <v>32.389875000000004</v>
      </c>
      <c r="P393" s="24">
        <f>O393-Q393</f>
        <v>30.370392000000002</v>
      </c>
      <c r="Q393" s="24">
        <f>49.1/1000*N393</f>
        <v>2.0194830000000001</v>
      </c>
      <c r="R393" s="24">
        <f>H393+M393</f>
        <v>1.575</v>
      </c>
      <c r="S393" s="24">
        <f t="shared" ref="S393:U394" si="1403">J393+O393</f>
        <v>63.322875000000003</v>
      </c>
      <c r="T393" s="24">
        <f t="shared" si="1403"/>
        <v>59.374744000000007</v>
      </c>
      <c r="U393" s="24">
        <f t="shared" si="1403"/>
        <v>3.9481310000000001</v>
      </c>
      <c r="V393" s="24">
        <f>H393</f>
        <v>0.78749999999999998</v>
      </c>
      <c r="W393" s="24">
        <v>41.13</v>
      </c>
      <c r="X393" s="24">
        <f>V393*W393</f>
        <v>32.389875000000004</v>
      </c>
      <c r="Y393" s="24">
        <f>X393-Z393</f>
        <v>30.370392000000002</v>
      </c>
      <c r="Z393" s="24">
        <f>49.1/1000*W393</f>
        <v>2.0194830000000001</v>
      </c>
      <c r="AA393" s="24">
        <f>M393</f>
        <v>0.78749999999999998</v>
      </c>
      <c r="AB393" s="24">
        <v>42.77</v>
      </c>
      <c r="AC393" s="24">
        <f>AA393*AB393</f>
        <v>33.681375000000003</v>
      </c>
      <c r="AD393" s="24">
        <f>AC393-AE393</f>
        <v>31.581368000000001</v>
      </c>
      <c r="AE393" s="24">
        <f>49.1/1000*AB393</f>
        <v>2.1000070000000002</v>
      </c>
      <c r="AF393" s="24">
        <f>V393+AA393</f>
        <v>1.575</v>
      </c>
      <c r="AG393" s="24">
        <f t="shared" ref="AG393:AI395" si="1404">X393+AC393</f>
        <v>66.071250000000006</v>
      </c>
      <c r="AH393" s="24">
        <f t="shared" si="1404"/>
        <v>61.951760000000007</v>
      </c>
      <c r="AI393" s="24">
        <f t="shared" si="1404"/>
        <v>4.1194900000000008</v>
      </c>
    </row>
    <row r="394" spans="1:35" x14ac:dyDescent="0.25">
      <c r="A394" s="18"/>
      <c r="B394" s="31" t="s">
        <v>64</v>
      </c>
      <c r="C394" s="17">
        <f t="shared" ref="C394:C395" si="1405">1.576-1.04</f>
        <v>0.53600000000000003</v>
      </c>
      <c r="D394" s="24">
        <v>32.270000000000003</v>
      </c>
      <c r="E394" s="24">
        <f>C394*D394</f>
        <v>17.296720000000004</v>
      </c>
      <c r="F394" s="24">
        <f>E394-G394</f>
        <v>14.127806000000003</v>
      </c>
      <c r="G394" s="24">
        <f>49.1*2/1000*D394</f>
        <v>3.1689140000000005</v>
      </c>
      <c r="H394" s="24">
        <v>0.78749999999999998</v>
      </c>
      <c r="I394" s="24">
        <v>32.270000000000003</v>
      </c>
      <c r="J394" s="24">
        <f>H394*I394</f>
        <v>25.412625000000002</v>
      </c>
      <c r="K394" s="24">
        <f>J394-L394</f>
        <v>23.828168000000002</v>
      </c>
      <c r="L394" s="24">
        <f t="shared" ref="L394" si="1406">49.1/1000*I394</f>
        <v>1.5844570000000002</v>
      </c>
      <c r="M394" s="24">
        <v>0.78749999999999998</v>
      </c>
      <c r="N394" s="24">
        <v>33.79</v>
      </c>
      <c r="O394" s="24">
        <f>M394*N394</f>
        <v>26.609624999999998</v>
      </c>
      <c r="P394" s="24">
        <f>O394-Q394</f>
        <v>24.950535999999996</v>
      </c>
      <c r="Q394" s="24">
        <f t="shared" ref="Q394" si="1407">49.1/1000*N394</f>
        <v>1.659089</v>
      </c>
      <c r="R394" s="24">
        <f>H394+M394</f>
        <v>1.575</v>
      </c>
      <c r="S394" s="24">
        <f t="shared" si="1403"/>
        <v>52.02225</v>
      </c>
      <c r="T394" s="24">
        <f t="shared" si="1403"/>
        <v>48.778703999999998</v>
      </c>
      <c r="U394" s="24">
        <f t="shared" si="1403"/>
        <v>3.2435460000000003</v>
      </c>
      <c r="V394" s="24">
        <f t="shared" ref="V394:V395" si="1408">H394</f>
        <v>0.78749999999999998</v>
      </c>
      <c r="W394" s="24">
        <v>33.79</v>
      </c>
      <c r="X394" s="24">
        <f>V394*W394</f>
        <v>26.609624999999998</v>
      </c>
      <c r="Y394" s="24">
        <f>X394-Z394</f>
        <v>24.950535999999996</v>
      </c>
      <c r="Z394" s="24">
        <f t="shared" ref="Z394" si="1409">49.1/1000*W394</f>
        <v>1.659089</v>
      </c>
      <c r="AA394" s="24">
        <f t="shared" ref="AA394:AA395" si="1410">M394</f>
        <v>0.78749999999999998</v>
      </c>
      <c r="AB394" s="24">
        <v>35.14</v>
      </c>
      <c r="AC394" s="24">
        <f>AA394*AB394</f>
        <v>27.672750000000001</v>
      </c>
      <c r="AD394" s="24">
        <f>AC394-AE394</f>
        <v>25.947376000000002</v>
      </c>
      <c r="AE394" s="24">
        <f t="shared" ref="AE394" si="1411">49.1/1000*AB394</f>
        <v>1.7253740000000002</v>
      </c>
      <c r="AF394" s="24">
        <f>V394+AA394</f>
        <v>1.575</v>
      </c>
      <c r="AG394" s="24">
        <f t="shared" si="1404"/>
        <v>54.282375000000002</v>
      </c>
      <c r="AH394" s="24">
        <f t="shared" si="1404"/>
        <v>50.897911999999998</v>
      </c>
      <c r="AI394" s="24">
        <f t="shared" si="1404"/>
        <v>3.3844630000000002</v>
      </c>
    </row>
    <row r="395" spans="1:35" ht="31.5" x14ac:dyDescent="0.25">
      <c r="A395" s="18"/>
      <c r="B395" s="3" t="s">
        <v>164</v>
      </c>
      <c r="C395" s="17">
        <f t="shared" si="1405"/>
        <v>0.53600000000000003</v>
      </c>
      <c r="D395" s="24">
        <v>32.270000000000003</v>
      </c>
      <c r="E395" s="24">
        <f>C395*D395*0.5</f>
        <v>8.648360000000002</v>
      </c>
      <c r="F395" s="24">
        <f>E395-G395</f>
        <v>7.0639030000000016</v>
      </c>
      <c r="G395" s="24">
        <f>49.1*2/1000*D395*0.5</f>
        <v>1.5844570000000002</v>
      </c>
      <c r="H395" s="24">
        <v>0.78749999999999998</v>
      </c>
      <c r="I395" s="24">
        <v>32.270000000000003</v>
      </c>
      <c r="J395" s="24">
        <f>H395*I395*0.5</f>
        <v>12.706312500000001</v>
      </c>
      <c r="K395" s="24">
        <f>J395-L395</f>
        <v>11.914084000000001</v>
      </c>
      <c r="L395" s="24">
        <f>49.1/1000*I395*0.5</f>
        <v>0.79222850000000011</v>
      </c>
      <c r="M395" s="24">
        <v>0.78749999999999998</v>
      </c>
      <c r="N395" s="24">
        <v>33.79</v>
      </c>
      <c r="O395" s="24">
        <f>M395*N395*0.5</f>
        <v>13.304812499999999</v>
      </c>
      <c r="P395" s="24">
        <f>O395-Q395</f>
        <v>12.475267999999998</v>
      </c>
      <c r="Q395" s="24">
        <f>49.1/1000*N395*0.5</f>
        <v>0.82954450000000002</v>
      </c>
      <c r="R395" s="24">
        <f>H395+M395</f>
        <v>1.575</v>
      </c>
      <c r="S395" s="24">
        <f>J395+O395</f>
        <v>26.011125</v>
      </c>
      <c r="T395" s="24">
        <f>P395+K395</f>
        <v>24.389351999999999</v>
      </c>
      <c r="U395" s="24">
        <f>Q395+L395</f>
        <v>1.6217730000000001</v>
      </c>
      <c r="V395" s="24">
        <f t="shared" si="1408"/>
        <v>0.78749999999999998</v>
      </c>
      <c r="W395" s="24">
        <v>33.79</v>
      </c>
      <c r="X395" s="24">
        <f>V395*W395*0.5</f>
        <v>13.304812499999999</v>
      </c>
      <c r="Y395" s="24">
        <f>X395-Z395</f>
        <v>12.475267999999998</v>
      </c>
      <c r="Z395" s="24">
        <f>49.1/1000*W395*0.5</f>
        <v>0.82954450000000002</v>
      </c>
      <c r="AA395" s="24">
        <f t="shared" si="1410"/>
        <v>0.78749999999999998</v>
      </c>
      <c r="AB395" s="24">
        <v>35.14</v>
      </c>
      <c r="AC395" s="24">
        <f>AA395*AB395*0.5</f>
        <v>13.836375</v>
      </c>
      <c r="AD395" s="24">
        <f>AC395-AE395</f>
        <v>12.973688000000001</v>
      </c>
      <c r="AE395" s="24">
        <f>49.1/1000*AB395*0.5</f>
        <v>0.86268700000000009</v>
      </c>
      <c r="AF395" s="24">
        <f>V395+AA395</f>
        <v>1.575</v>
      </c>
      <c r="AG395" s="24">
        <f t="shared" si="1404"/>
        <v>27.141187500000001</v>
      </c>
      <c r="AH395" s="24">
        <f t="shared" si="1404"/>
        <v>25.448955999999999</v>
      </c>
      <c r="AI395" s="24">
        <f t="shared" si="1404"/>
        <v>1.6922315000000001</v>
      </c>
    </row>
    <row r="396" spans="1:35" s="16" customFormat="1" x14ac:dyDescent="0.25">
      <c r="A396" s="22"/>
      <c r="B396" s="5" t="s">
        <v>65</v>
      </c>
      <c r="C396" s="15"/>
      <c r="D396" s="8"/>
      <c r="E396" s="8">
        <f>E16+E87+E371+E375+E379+E385+E389+E392+E383</f>
        <v>40570.131687000008</v>
      </c>
      <c r="F396" s="8">
        <f t="shared" ref="F396:G396" si="1412">F16+F87+F371+F375+F379+F385+F389+F392+F383</f>
        <v>39574.963118025007</v>
      </c>
      <c r="G396" s="8">
        <f t="shared" si="1412"/>
        <v>995.1685689750002</v>
      </c>
      <c r="H396" s="8"/>
      <c r="I396" s="8"/>
      <c r="J396" s="8">
        <f t="shared" ref="J396:L396" si="1413">J16+J87+J371+J375+J379+J385+J389+J392+J383</f>
        <v>21817.216339500003</v>
      </c>
      <c r="K396" s="8">
        <f t="shared" si="1413"/>
        <v>21271.142774435008</v>
      </c>
      <c r="L396" s="8">
        <f t="shared" si="1413"/>
        <v>546.07356506500003</v>
      </c>
      <c r="M396" s="8"/>
      <c r="N396" s="8"/>
      <c r="O396" s="8">
        <f t="shared" ref="O396:Q396" si="1414">O16+O87+O371+O375+O379+O385+O389+O392+O383</f>
        <v>20526.095217500002</v>
      </c>
      <c r="P396" s="8">
        <f t="shared" si="1414"/>
        <v>20055.992696709996</v>
      </c>
      <c r="Q396" s="8">
        <f t="shared" si="1414"/>
        <v>470.10252078999997</v>
      </c>
      <c r="R396" s="8"/>
      <c r="S396" s="8">
        <f t="shared" ref="S396:U396" si="1415">S16+S87+S371+S375+S379+S385+S389+S392+S383</f>
        <v>42343.311556999994</v>
      </c>
      <c r="T396" s="8">
        <f t="shared" si="1415"/>
        <v>41327.135471145004</v>
      </c>
      <c r="U396" s="8">
        <f t="shared" si="1415"/>
        <v>1016.176085855</v>
      </c>
      <c r="V396" s="8"/>
      <c r="W396" s="8"/>
      <c r="X396" s="8">
        <f t="shared" ref="X396:Z396" si="1416">X16+X87+X371+X375+X379+X385+X389+X392+X383</f>
        <v>22846.517226300002</v>
      </c>
      <c r="Y396" s="8">
        <f t="shared" si="1416"/>
        <v>22272.828875465002</v>
      </c>
      <c r="Z396" s="8">
        <f t="shared" si="1416"/>
        <v>572.77020083500008</v>
      </c>
      <c r="AA396" s="8"/>
      <c r="AB396" s="8"/>
      <c r="AC396" s="8">
        <f t="shared" ref="AC396:AE396" si="1417">AC16+AC87+AC371+AC375+AC379+AC385+AC389+AC392+AC383</f>
        <v>21342.778140000002</v>
      </c>
      <c r="AD396" s="8">
        <f t="shared" si="1417"/>
        <v>20853.778495120001</v>
      </c>
      <c r="AE396" s="8">
        <f t="shared" si="1417"/>
        <v>488.99964488000001</v>
      </c>
      <c r="AF396" s="8"/>
      <c r="AG396" s="8">
        <f t="shared" ref="AG396:AI396" si="1418">AG16+AG87+AG371+AG375+AG379+AG385+AG389+AG392+AG383</f>
        <v>44188.377216300003</v>
      </c>
      <c r="AH396" s="8">
        <f t="shared" si="1418"/>
        <v>43126.607370585007</v>
      </c>
      <c r="AI396" s="8">
        <f t="shared" si="1418"/>
        <v>1061.769845715</v>
      </c>
    </row>
    <row r="398" spans="1:35" x14ac:dyDescent="0.25">
      <c r="E398" s="27"/>
      <c r="F398" s="27"/>
      <c r="G398" s="27"/>
    </row>
  </sheetData>
  <mergeCells count="11">
    <mergeCell ref="AF12:AI13"/>
    <mergeCell ref="A8:AH8"/>
    <mergeCell ref="A9:AH9"/>
    <mergeCell ref="A12:A14"/>
    <mergeCell ref="B12:B14"/>
    <mergeCell ref="H12:L13"/>
    <mergeCell ref="M12:Q13"/>
    <mergeCell ref="R12:U13"/>
    <mergeCell ref="V12:Z13"/>
    <mergeCell ref="AA12:AE13"/>
    <mergeCell ref="C12:G13"/>
  </mergeCells>
  <pageMargins left="0.31496062992125984" right="0.31496062992125984" top="0.74803149606299213" bottom="0.35433070866141736" header="0.31496062992125984" footer="0.31496062992125984"/>
  <pageSetup paperSize="9" scale="7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3</vt:lpstr>
      <vt:lpstr>Лист1</vt:lpstr>
      <vt:lpstr>'Приложение №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2023-09-25T04:53:23Z</dcterms:modified>
</cp:coreProperties>
</file>