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F2897718-3D5D-45AB-8D4D-8FBDA8BC7E58}" xr6:coauthVersionLast="47" xr6:coauthVersionMax="47" xr10:uidLastSave="{00000000-0000-0000-0000-000000000000}"/>
  <bookViews>
    <workbookView xWindow="1950" yWindow="600" windowWidth="12210" windowHeight="15600" xr2:uid="{05D6B10C-1E6D-4851-B91A-BA0C7BA6F704}"/>
  </bookViews>
  <sheets>
    <sheet name="Прил № 3 рпр" sheetId="1" r:id="rId1"/>
  </sheets>
  <externalReferences>
    <externalReference r:id="rId2"/>
  </externalReferences>
  <definedNames>
    <definedName name="_xlnm.Print_Titles" localSheetId="0">'Прил № 3 рпр'!$6:$6</definedName>
    <definedName name="_xlnm.Print_Area" localSheetId="0">'Прил № 3 рпр'!$A$1:$E$56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4" i="1" l="1"/>
  <c r="D53" i="1"/>
  <c r="C53" i="1"/>
  <c r="E53" i="1" s="1"/>
  <c r="E52" i="1"/>
  <c r="D51" i="1"/>
  <c r="C51" i="1"/>
  <c r="E51" i="1" s="1"/>
  <c r="E49" i="1"/>
  <c r="E48" i="1"/>
  <c r="D47" i="1"/>
  <c r="C47" i="1"/>
  <c r="D46" i="1"/>
  <c r="E46" i="1" s="1"/>
  <c r="E45" i="1"/>
  <c r="E44" i="1"/>
  <c r="C43" i="1"/>
  <c r="E42" i="1"/>
  <c r="E41" i="1"/>
  <c r="D40" i="1"/>
  <c r="C40" i="1"/>
  <c r="E39" i="1"/>
  <c r="E38" i="1"/>
  <c r="C37" i="1"/>
  <c r="C34" i="1" s="1"/>
  <c r="E36" i="1"/>
  <c r="E35" i="1"/>
  <c r="D34" i="1"/>
  <c r="E34" i="1" s="1"/>
  <c r="E33" i="1"/>
  <c r="D32" i="1"/>
  <c r="E32" i="1" s="1"/>
  <c r="C32" i="1"/>
  <c r="E31" i="1"/>
  <c r="E30" i="1"/>
  <c r="E29" i="1"/>
  <c r="E28" i="1"/>
  <c r="D27" i="1"/>
  <c r="C27" i="1"/>
  <c r="E26" i="1"/>
  <c r="E25" i="1"/>
  <c r="E24" i="1"/>
  <c r="E23" i="1"/>
  <c r="E22" i="1"/>
  <c r="D21" i="1"/>
  <c r="C21" i="1"/>
  <c r="E20" i="1"/>
  <c r="D19" i="1"/>
  <c r="E19" i="1" s="1"/>
  <c r="C19" i="1"/>
  <c r="E18" i="1"/>
  <c r="D17" i="1"/>
  <c r="C17" i="1"/>
  <c r="E16" i="1"/>
  <c r="E13" i="1"/>
  <c r="E12" i="1"/>
  <c r="E11" i="1"/>
  <c r="E10" i="1"/>
  <c r="E9" i="1"/>
  <c r="E8" i="1"/>
  <c r="D7" i="1"/>
  <c r="C7" i="1"/>
  <c r="E17" i="1" l="1"/>
  <c r="E37" i="1"/>
  <c r="E40" i="1"/>
  <c r="D43" i="1"/>
  <c r="D55" i="1" s="1"/>
  <c r="D56" i="1" s="1"/>
  <c r="E27" i="1"/>
  <c r="C55" i="1"/>
  <c r="C56" i="1" s="1"/>
  <c r="E21" i="1"/>
  <c r="E47" i="1"/>
  <c r="E7" i="1"/>
  <c r="E43" i="1" l="1"/>
</calcChain>
</file>

<file path=xl/sharedStrings.xml><?xml version="1.0" encoding="utf-8"?>
<sst xmlns="http://schemas.openxmlformats.org/spreadsheetml/2006/main" count="107" uniqueCount="107">
  <si>
    <t xml:space="preserve">Приложение № 3
к решению Благовещенской
городской Думы </t>
  </si>
  <si>
    <t xml:space="preserve">Исполнение расходов городского бюджета за 2023 год по разделам и подразделам классификации расходов бюджетов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</si>
  <si>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</si>
  <si>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</si>
  <si>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</si>
  <si>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</si>
  <si>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</si>
  <si>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</si>
  <si>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</si>
  <si>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</si>
  <si>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</si>
  <si>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</si>
  <si>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</si>
  <si>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</si>
  <si>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</si>
  <si>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</si>
  <si>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</si>
  <si>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</si>
  <si>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</si>
  <si>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</si>
  <si>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</si>
  <si>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</si>
  <si>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</si>
  <si>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</si>
  <si>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</si>
  <si>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</si>
  <si>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</si>
  <si>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</si>
  <si>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</si>
  <si>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</si>
  <si>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</si>
  <si>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</si>
  <si>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</si>
  <si>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</si>
  <si>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</si>
  <si>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</si>
  <si>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</si>
  <si>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</si>
  <si>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</si>
  <si>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</si>
  <si>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</si>
  <si>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</si>
  <si>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</si>
  <si>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</si>
  <si>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</si>
  <si>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</si>
  <si>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</si>
  <si>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</si>
  <si>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</si>
  <si>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</si>
  <si>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</si>
  <si>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</si>
  <si>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</si>
  <si>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</si>
  <si>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</si>
  <si>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</si>
  <si>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</si>
  <si>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</si>
  <si>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</si>
  <si>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</si>
  <si>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</si>
  <si>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</si>
  <si>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</si>
  <si>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</si>
  <si>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</si>
  <si>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</si>
  <si>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</si>
  <si>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</si>
  <si>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</si>
  <si>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</si>
  <si>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</si>
  <si>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</si>
  <si>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</si>
  <si>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</si>
  <si>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</si>
  <si>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</si>
  <si>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</si>
  <si>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</si>
  <si>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</si>
  <si>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</si>
  <si>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</si>
  <si>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</si>
  <si>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</si>
  <si>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</si>
  <si>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</si>
  <si>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</si>
  <si>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</si>
  <si>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</si>
  <si>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</si>
  <si>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</si>
  <si>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</si>
  <si>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</si>
  <si>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</si>
  <si>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</si>
  <si>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</si>
  <si>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</si>
  <si>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</si>
  <si>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</si>
  <si>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</si>
  <si>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</si>
  <si>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</si>
  <si>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</si>
  <si>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</si>
  <si>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</si>
  <si>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</si>
  <si>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</si>
  <si>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
ДЕФИЦИТ БЮДЖЕТА (со знаком "минус")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</si>
</sst>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</cellStyleXfs>
  <cellXfs count="50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164" fontId="2" fillId="0" borderId="0" xfId="1" applyNumberFormat="1" applyAlignment="1">
      <alignment vertical="top"/>
    </xf>
    <xf numFmtId="0" fontId="4" fillId="0" borderId="0" xfId="2" applyFont="1" applyAlignment="1">
      <alignment horizontal="right" vertical="center"/>
    </xf>
    <xf numFmtId="0" fontId="6" fillId="0" borderId="0" xfId="1" applyFont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9" fillId="0" borderId="0" xfId="1" applyFont="1"/>
    <xf numFmtId="49" fontId="10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0" fontId="10" fillId="0" borderId="0" xfId="1" applyFont="1"/>
    <xf numFmtId="49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165" fontId="11" fillId="0" borderId="2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5" fontId="9" fillId="0" borderId="0" xfId="1" applyNumberFormat="1" applyFont="1"/>
    <xf numFmtId="49" fontId="9" fillId="0" borderId="2" xfId="1" applyNumberFormat="1" applyFont="1" applyBorder="1" applyAlignment="1">
      <alignment horizontal="center" vertical="top" wrapText="1"/>
    </xf>
    <xf numFmtId="0" fontId="13" fillId="0" borderId="2" xfId="1" applyFont="1" applyBorder="1" applyAlignment="1">
      <alignment vertical="top" wrapText="1"/>
    </xf>
    <xf numFmtId="165" fontId="9" fillId="0" borderId="2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top" wrapText="1"/>
    </xf>
    <xf numFmtId="3" fontId="9" fillId="0" borderId="2" xfId="1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4" fontId="9" fillId="0" borderId="2" xfId="1" applyNumberFormat="1" applyFont="1" applyBorder="1" applyAlignment="1">
      <alignment horizontal="center" vertical="center"/>
    </xf>
    <xf numFmtId="0" fontId="9" fillId="0" borderId="0" xfId="3" applyFont="1" applyAlignment="1">
      <alignment wrapText="1"/>
    </xf>
    <xf numFmtId="49" fontId="14" fillId="0" borderId="2" xfId="1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vertical="top" wrapText="1"/>
    </xf>
    <xf numFmtId="1" fontId="9" fillId="0" borderId="0" xfId="6" applyNumberFormat="1" applyFont="1" applyAlignment="1">
      <alignment wrapText="1"/>
    </xf>
    <xf numFmtId="165" fontId="6" fillId="0" borderId="2" xfId="1" applyNumberFormat="1" applyFont="1" applyBorder="1" applyAlignment="1">
      <alignment horizontal="center" vertical="center"/>
    </xf>
    <xf numFmtId="0" fontId="14" fillId="0" borderId="0" xfId="1" applyFont="1"/>
    <xf numFmtId="164" fontId="5" fillId="0" borderId="2" xfId="1" applyNumberFormat="1" applyFont="1" applyBorder="1" applyAlignment="1">
      <alignment horizontal="center" vertical="center"/>
    </xf>
    <xf numFmtId="1" fontId="9" fillId="0" borderId="0" xfId="3" applyNumberFormat="1" applyFont="1" applyAlignment="1">
      <alignment vertical="top" wrapText="1"/>
    </xf>
    <xf numFmtId="0" fontId="15" fillId="0" borderId="2" xfId="1" applyFont="1" applyBorder="1" applyAlignment="1">
      <alignment vertical="top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center" wrapText="1"/>
    </xf>
    <xf numFmtId="49" fontId="16" fillId="0" borderId="2" xfId="1" applyNumberFormat="1" applyFont="1" applyBorder="1" applyAlignment="1">
      <alignment horizontal="left" vertical="top" wrapText="1"/>
    </xf>
    <xf numFmtId="164" fontId="9" fillId="0" borderId="2" xfId="1" applyNumberFormat="1" applyFont="1" applyBorder="1" applyAlignment="1">
      <alignment vertical="top"/>
    </xf>
    <xf numFmtId="0" fontId="9" fillId="0" borderId="0" xfId="1" applyFont="1" applyAlignment="1">
      <alignment vertical="center"/>
    </xf>
    <xf numFmtId="165" fontId="2" fillId="0" borderId="0" xfId="1" applyNumberFormat="1"/>
    <xf numFmtId="165" fontId="9" fillId="0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</cellXfs>
  <cellStyles count="7">
    <cellStyle name="Обычный" xfId="0" builtinId="0"/>
    <cellStyle name="Обычный 2" xfId="1" xr:uid="{1ECA5AC3-98A9-49BA-A453-FA33B2461A4E}"/>
    <cellStyle name="Обычный 3 2" xfId="3" xr:uid="{637C8BF0-2066-46DD-AC75-E8702781751F}"/>
    <cellStyle name="Обычный 4 4" xfId="5" xr:uid="{E150ECC1-080E-45D3-9FA4-AAB735B4981E}"/>
    <cellStyle name="Обычный 5" xfId="6" xr:uid="{DF49D454-4E29-40CD-8684-ACD54B1B1943}"/>
    <cellStyle name="Обычный 6 3" xfId="4" xr:uid="{5F297B8F-062A-4A7A-8A96-DD836F4DED07}"/>
    <cellStyle name="Обычный 7" xfId="2" xr:uid="{2104A778-DE8A-4A42-A3DA-04C54692FF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B318/&#1043;&#1086;&#1076;&#1086;&#1074;&#1086;&#1081;%20&#1086;&#1090;&#1095;&#1077;&#1090;%202023/&#1055;&#1072;&#1082;&#1077;&#1090;%20&#1085;&#1072;%20&#1044;&#1091;&#1084;&#1091;/&#1055;&#1088;&#1080;&#1083;&#1086;&#1078;&#1077;&#1085;&#1080;&#1103;%20&#8470;%201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доходы"/>
      <sheetName val="Прил № 2 ведомственная"/>
      <sheetName val="Прил № 3 рпр"/>
      <sheetName val="Прил № 4 Источники "/>
    </sheetNames>
    <sheetDataSet>
      <sheetData sheetId="0">
        <row r="8">
          <cell r="C8">
            <v>16916606.370000001</v>
          </cell>
          <cell r="D8">
            <v>16728041.840000002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FDD0-1D4A-47DA-A046-BD6EEBDE0F12}">
  <sheetPr>
    <pageSetUpPr fitToPage="1"/>
  </sheetPr>
  <dimension ref="A1:G87"/>
  <sheetViews>
    <sheetView tabSelected="1" zoomScale="80" zoomScaleNormal="80" workbookViewId="0">
      <selection activeCell="A58" sqref="A58:D59"/>
    </sheetView>
  </sheetViews>
  <sheetFormatPr defaultColWidth="10.28515625" defaultRowHeight="12.75" x14ac:dyDescent="0.2"/>
  <cols>
    <col min="1" max="1" width="6.28515625" style="1" customWidth="1"/>
    <col min="2" max="2" width="70.28515625" style="2" customWidth="1"/>
    <col min="3" max="3" width="14.28515625" style="1" customWidth="1"/>
    <col min="4" max="4" width="14.28515625" style="1" bestFit="1" customWidth="1"/>
    <col min="5" max="5" width="9.85546875" style="3" customWidth="1"/>
    <col min="6" max="7" width="13.140625" style="1" bestFit="1" customWidth="1"/>
    <col min="8" max="127" width="10.28515625" style="1"/>
    <col min="128" max="128" width="10.5703125" style="1" customWidth="1"/>
    <col min="129" max="129" width="57.85546875" style="1" customWidth="1"/>
    <col min="130" max="131" width="13.140625" style="1" customWidth="1"/>
    <col min="132" max="132" width="9.28515625" style="1" customWidth="1"/>
    <col min="133" max="139" width="0" style="1" hidden="1" customWidth="1"/>
    <col min="140" max="16384" width="10.28515625" style="1"/>
  </cols>
  <sheetData>
    <row r="1" spans="1:7" ht="45" customHeight="1" x14ac:dyDescent="0.2">
      <c r="C1" s="47" t="s">
        <v>0</v>
      </c>
      <c r="D1" s="48"/>
    </row>
    <row r="2" spans="1:7" x14ac:dyDescent="0.2">
      <c r="D2" s="4"/>
    </row>
    <row r="3" spans="1:7" x14ac:dyDescent="0.2">
      <c r="D3" s="4"/>
    </row>
    <row r="4" spans="1:7" ht="29.25" customHeight="1" x14ac:dyDescent="0.2">
      <c r="A4" s="49" t="s">
        <v>1</v>
      </c>
      <c r="B4" s="49"/>
      <c r="C4" s="49"/>
      <c r="D4" s="49"/>
      <c r="E4" s="5"/>
    </row>
    <row r="5" spans="1:7" s="10" customFormat="1" ht="15.75" customHeight="1" x14ac:dyDescent="0.25">
      <c r="A5" s="6"/>
      <c r="B5" s="7"/>
      <c r="C5" s="7"/>
      <c r="D5" s="8" t="s">
        <v>2</v>
      </c>
      <c r="E5" s="9"/>
    </row>
    <row r="6" spans="1:7" s="14" customFormat="1" ht="33" customHeight="1" x14ac:dyDescent="0.2">
      <c r="A6" s="11" t="s">
        <v>3</v>
      </c>
      <c r="B6" s="12" t="s">
        <v>4</v>
      </c>
      <c r="C6" s="12" t="s">
        <v>5</v>
      </c>
      <c r="D6" s="12" t="s">
        <v>6</v>
      </c>
      <c r="E6" s="13" t="s">
        <v>7</v>
      </c>
    </row>
    <row r="7" spans="1:7" s="10" customFormat="1" ht="15.75" x14ac:dyDescent="0.25">
      <c r="A7" s="15" t="s">
        <v>8</v>
      </c>
      <c r="B7" s="16" t="s">
        <v>9</v>
      </c>
      <c r="C7" s="17">
        <f>SUM(C8:C16)</f>
        <v>821439.10000000009</v>
      </c>
      <c r="D7" s="17">
        <f>SUM(D8:D16)</f>
        <v>784268.89999999991</v>
      </c>
      <c r="E7" s="18">
        <f t="shared" ref="E7:E42" si="0">SUM(D7/C7*100)</f>
        <v>95.474990172734636</v>
      </c>
      <c r="F7" s="19"/>
      <c r="G7" s="19"/>
    </row>
    <row r="8" spans="1:7" s="10" customFormat="1" ht="34.5" customHeight="1" x14ac:dyDescent="0.25">
      <c r="A8" s="20" t="s">
        <v>10</v>
      </c>
      <c r="B8" s="21" t="s">
        <v>11</v>
      </c>
      <c r="C8" s="22">
        <v>3489.8</v>
      </c>
      <c r="D8" s="22">
        <v>3430.6</v>
      </c>
      <c r="E8" s="23">
        <f t="shared" si="0"/>
        <v>98.303627715055299</v>
      </c>
      <c r="F8" s="19"/>
      <c r="G8" s="19"/>
    </row>
    <row r="9" spans="1:7" s="10" customFormat="1" ht="48" customHeight="1" x14ac:dyDescent="0.25">
      <c r="A9" s="20" t="s">
        <v>12</v>
      </c>
      <c r="B9" s="21" t="s">
        <v>13</v>
      </c>
      <c r="C9" s="22">
        <v>41075.800000000003</v>
      </c>
      <c r="D9" s="22">
        <v>40133</v>
      </c>
      <c r="E9" s="23">
        <f t="shared" si="0"/>
        <v>97.704731252951845</v>
      </c>
      <c r="F9" s="19"/>
      <c r="G9" s="19"/>
    </row>
    <row r="10" spans="1:7" s="10" customFormat="1" ht="46.5" customHeight="1" x14ac:dyDescent="0.25">
      <c r="A10" s="20" t="s">
        <v>14</v>
      </c>
      <c r="B10" s="21" t="s">
        <v>15</v>
      </c>
      <c r="C10" s="22">
        <v>346909.2</v>
      </c>
      <c r="D10" s="22">
        <v>344916.30000000005</v>
      </c>
      <c r="E10" s="23">
        <f t="shared" si="0"/>
        <v>99.425526910211673</v>
      </c>
      <c r="F10" s="19"/>
      <c r="G10" s="19"/>
    </row>
    <row r="11" spans="1:7" s="10" customFormat="1" ht="15" x14ac:dyDescent="0.25">
      <c r="A11" s="20" t="s">
        <v>16</v>
      </c>
      <c r="B11" s="21" t="s">
        <v>17</v>
      </c>
      <c r="C11" s="22">
        <v>4.4000000000000004</v>
      </c>
      <c r="D11" s="22">
        <v>3.2</v>
      </c>
      <c r="E11" s="23">
        <f t="shared" si="0"/>
        <v>72.727272727272734</v>
      </c>
      <c r="F11" s="19"/>
      <c r="G11" s="19"/>
    </row>
    <row r="12" spans="1:7" s="10" customFormat="1" ht="30.75" customHeight="1" x14ac:dyDescent="0.25">
      <c r="A12" s="20" t="s">
        <v>18</v>
      </c>
      <c r="B12" s="21" t="s">
        <v>19</v>
      </c>
      <c r="C12" s="22">
        <v>82664.2</v>
      </c>
      <c r="D12" s="22">
        <v>82231</v>
      </c>
      <c r="E12" s="23">
        <f t="shared" si="0"/>
        <v>99.475952105022486</v>
      </c>
      <c r="F12" s="19"/>
      <c r="G12" s="19"/>
    </row>
    <row r="13" spans="1:7" s="10" customFormat="1" ht="15" hidden="1" x14ac:dyDescent="0.25">
      <c r="A13" s="20" t="s">
        <v>20</v>
      </c>
      <c r="B13" s="21" t="s">
        <v>21</v>
      </c>
      <c r="C13" s="22"/>
      <c r="D13" s="22"/>
      <c r="E13" s="23" t="e">
        <f>SUM(D13/C13*100)</f>
        <v>#DIV/0!</v>
      </c>
      <c r="F13" s="19"/>
      <c r="G13" s="19"/>
    </row>
    <row r="14" spans="1:7" s="10" customFormat="1" ht="15" x14ac:dyDescent="0.25">
      <c r="A14" s="20" t="s">
        <v>22</v>
      </c>
      <c r="B14" s="24" t="s">
        <v>23</v>
      </c>
      <c r="C14" s="22">
        <v>30998.7</v>
      </c>
      <c r="D14" s="22">
        <v>0</v>
      </c>
      <c r="E14" s="25"/>
      <c r="F14" s="19"/>
      <c r="G14" s="19"/>
    </row>
    <row r="15" spans="1:7" s="10" customFormat="1" ht="30" hidden="1" x14ac:dyDescent="0.25">
      <c r="A15" s="20" t="s">
        <v>24</v>
      </c>
      <c r="B15" s="24" t="s">
        <v>25</v>
      </c>
      <c r="C15" s="22"/>
      <c r="D15" s="22"/>
      <c r="E15" s="23"/>
      <c r="F15" s="19"/>
      <c r="G15" s="19"/>
    </row>
    <row r="16" spans="1:7" s="10" customFormat="1" ht="15" x14ac:dyDescent="0.25">
      <c r="A16" s="20" t="s">
        <v>26</v>
      </c>
      <c r="B16" s="21" t="s">
        <v>27</v>
      </c>
      <c r="C16" s="22">
        <v>316297</v>
      </c>
      <c r="D16" s="22">
        <v>313554.79999999993</v>
      </c>
      <c r="E16" s="23">
        <f t="shared" si="0"/>
        <v>99.133030031900375</v>
      </c>
      <c r="F16" s="19"/>
      <c r="G16" s="19"/>
    </row>
    <row r="17" spans="1:7" s="10" customFormat="1" ht="15.75" hidden="1" x14ac:dyDescent="0.25">
      <c r="A17" s="15" t="s">
        <v>28</v>
      </c>
      <c r="B17" s="16" t="s">
        <v>29</v>
      </c>
      <c r="C17" s="26">
        <f>SUM(C18)</f>
        <v>0</v>
      </c>
      <c r="D17" s="26">
        <f>SUM(D18)</f>
        <v>0</v>
      </c>
      <c r="E17" s="18" t="e">
        <f t="shared" si="0"/>
        <v>#DIV/0!</v>
      </c>
      <c r="F17" s="19"/>
      <c r="G17" s="19"/>
    </row>
    <row r="18" spans="1:7" s="10" customFormat="1" ht="15" hidden="1" x14ac:dyDescent="0.25">
      <c r="A18" s="20" t="s">
        <v>30</v>
      </c>
      <c r="B18" s="24" t="s">
        <v>31</v>
      </c>
      <c r="C18" s="22"/>
      <c r="D18" s="22"/>
      <c r="E18" s="27" t="e">
        <f t="shared" si="0"/>
        <v>#DIV/0!</v>
      </c>
      <c r="F18" s="19"/>
      <c r="G18" s="19"/>
    </row>
    <row r="19" spans="1:7" s="10" customFormat="1" ht="17.25" customHeight="1" x14ac:dyDescent="0.25">
      <c r="A19" s="15" t="s">
        <v>32</v>
      </c>
      <c r="B19" s="16" t="s">
        <v>33</v>
      </c>
      <c r="C19" s="26">
        <f>C20</f>
        <v>159602.1</v>
      </c>
      <c r="D19" s="26">
        <f>D20</f>
        <v>158384.19999999998</v>
      </c>
      <c r="E19" s="18">
        <f t="shared" si="0"/>
        <v>99.236914802499456</v>
      </c>
      <c r="F19" s="19"/>
      <c r="G19" s="19"/>
    </row>
    <row r="20" spans="1:7" s="10" customFormat="1" ht="30" customHeight="1" x14ac:dyDescent="0.25">
      <c r="A20" s="20" t="s">
        <v>34</v>
      </c>
      <c r="B20" s="28" t="s">
        <v>35</v>
      </c>
      <c r="C20" s="43">
        <v>159602.1</v>
      </c>
      <c r="D20" s="22">
        <v>158384.19999999998</v>
      </c>
      <c r="E20" s="27">
        <f t="shared" si="0"/>
        <v>99.236914802499456</v>
      </c>
      <c r="F20" s="19"/>
      <c r="G20" s="19"/>
    </row>
    <row r="21" spans="1:7" s="10" customFormat="1" ht="15.75" x14ac:dyDescent="0.25">
      <c r="A21" s="15" t="s">
        <v>36</v>
      </c>
      <c r="B21" s="16" t="s">
        <v>37</v>
      </c>
      <c r="C21" s="44">
        <f>SUM(C24+C26+C23+C25+C22)</f>
        <v>4344932.2</v>
      </c>
      <c r="D21" s="26">
        <f>SUM(D24+D26+D23+D25+D22)</f>
        <v>3650796.8</v>
      </c>
      <c r="E21" s="18">
        <f t="shared" si="0"/>
        <v>84.024252438277387</v>
      </c>
      <c r="F21" s="19"/>
      <c r="G21" s="19"/>
    </row>
    <row r="22" spans="1:7" s="10" customFormat="1" ht="15.75" x14ac:dyDescent="0.25">
      <c r="A22" s="29" t="s">
        <v>38</v>
      </c>
      <c r="B22" s="30" t="s">
        <v>39</v>
      </c>
      <c r="C22" s="43">
        <v>15757.8</v>
      </c>
      <c r="D22" s="22">
        <v>15111.8</v>
      </c>
      <c r="E22" s="27">
        <f t="shared" si="0"/>
        <v>95.900442955234865</v>
      </c>
      <c r="F22" s="19"/>
      <c r="G22" s="19"/>
    </row>
    <row r="23" spans="1:7" s="10" customFormat="1" ht="15" x14ac:dyDescent="0.25">
      <c r="A23" s="20" t="s">
        <v>40</v>
      </c>
      <c r="B23" s="24" t="s">
        <v>41</v>
      </c>
      <c r="C23" s="43">
        <v>1125149.6000000001</v>
      </c>
      <c r="D23" s="22">
        <v>1100085.5</v>
      </c>
      <c r="E23" s="27">
        <f t="shared" si="0"/>
        <v>97.772376224459393</v>
      </c>
      <c r="F23" s="19"/>
      <c r="G23" s="19"/>
    </row>
    <row r="24" spans="1:7" s="10" customFormat="1" ht="15" x14ac:dyDescent="0.25">
      <c r="A24" s="20" t="s">
        <v>42</v>
      </c>
      <c r="B24" s="24" t="s">
        <v>43</v>
      </c>
      <c r="C24" s="43">
        <v>359709.6</v>
      </c>
      <c r="D24" s="22">
        <v>345248.4</v>
      </c>
      <c r="E24" s="27">
        <f t="shared" si="0"/>
        <v>95.979757003983224</v>
      </c>
      <c r="F24" s="19"/>
      <c r="G24" s="19"/>
    </row>
    <row r="25" spans="1:7" s="10" customFormat="1" ht="15" x14ac:dyDescent="0.25">
      <c r="A25" s="20" t="s">
        <v>44</v>
      </c>
      <c r="B25" s="31" t="s">
        <v>45</v>
      </c>
      <c r="C25" s="43">
        <v>1557154.2</v>
      </c>
      <c r="D25" s="22">
        <v>1130478.2</v>
      </c>
      <c r="E25" s="27">
        <f t="shared" si="0"/>
        <v>72.59898859085375</v>
      </c>
      <c r="F25" s="19"/>
      <c r="G25" s="19"/>
    </row>
    <row r="26" spans="1:7" s="10" customFormat="1" ht="15" x14ac:dyDescent="0.25">
      <c r="A26" s="20" t="s">
        <v>46</v>
      </c>
      <c r="B26" s="21" t="s">
        <v>47</v>
      </c>
      <c r="C26" s="43">
        <v>1287161</v>
      </c>
      <c r="D26" s="22">
        <v>1059872.9000000001</v>
      </c>
      <c r="E26" s="27">
        <f t="shared" si="0"/>
        <v>82.341905946497775</v>
      </c>
      <c r="F26" s="19"/>
      <c r="G26" s="19"/>
    </row>
    <row r="27" spans="1:7" s="10" customFormat="1" ht="15.75" x14ac:dyDescent="0.25">
      <c r="A27" s="15" t="s">
        <v>48</v>
      </c>
      <c r="B27" s="16" t="s">
        <v>49</v>
      </c>
      <c r="C27" s="45">
        <f>SUM(C28+C29+C31+C30)</f>
        <v>6426095.5999999996</v>
      </c>
      <c r="D27" s="17">
        <f>SUM(D28+D29+D31+D30)</f>
        <v>6133371.5999999996</v>
      </c>
      <c r="E27" s="18">
        <f t="shared" si="0"/>
        <v>95.444761201498466</v>
      </c>
      <c r="F27" s="19"/>
      <c r="G27" s="19"/>
    </row>
    <row r="28" spans="1:7" s="10" customFormat="1" ht="15" x14ac:dyDescent="0.25">
      <c r="A28" s="20" t="s">
        <v>50</v>
      </c>
      <c r="B28" s="24" t="s">
        <v>51</v>
      </c>
      <c r="C28" s="43">
        <v>402693.1</v>
      </c>
      <c r="D28" s="22">
        <v>294850.8</v>
      </c>
      <c r="E28" s="27">
        <f t="shared" si="0"/>
        <v>73.219729863759781</v>
      </c>
      <c r="F28" s="19"/>
      <c r="G28" s="19"/>
    </row>
    <row r="29" spans="1:7" s="10" customFormat="1" ht="15" x14ac:dyDescent="0.25">
      <c r="A29" s="20" t="s">
        <v>52</v>
      </c>
      <c r="B29" s="24" t="s">
        <v>53</v>
      </c>
      <c r="C29" s="43">
        <v>5032629</v>
      </c>
      <c r="D29" s="22">
        <v>4866283.5999999996</v>
      </c>
      <c r="E29" s="27">
        <f t="shared" si="0"/>
        <v>96.694661974884283</v>
      </c>
      <c r="F29" s="19"/>
      <c r="G29" s="19"/>
    </row>
    <row r="30" spans="1:7" s="10" customFormat="1" ht="15" x14ac:dyDescent="0.25">
      <c r="A30" s="20" t="s">
        <v>54</v>
      </c>
      <c r="B30" s="24" t="s">
        <v>55</v>
      </c>
      <c r="C30" s="43">
        <v>800911.4</v>
      </c>
      <c r="D30" s="22">
        <v>784724.70000000007</v>
      </c>
      <c r="E30" s="27">
        <f t="shared" si="0"/>
        <v>97.978964964164589</v>
      </c>
      <c r="F30" s="19"/>
      <c r="G30" s="19"/>
    </row>
    <row r="31" spans="1:7" s="10" customFormat="1" ht="15.75" customHeight="1" x14ac:dyDescent="0.25">
      <c r="A31" s="20" t="s">
        <v>56</v>
      </c>
      <c r="B31" s="24" t="s">
        <v>57</v>
      </c>
      <c r="C31" s="43">
        <v>189862.1</v>
      </c>
      <c r="D31" s="22">
        <v>187512.49999999997</v>
      </c>
      <c r="E31" s="27">
        <f t="shared" si="0"/>
        <v>98.76247023497578</v>
      </c>
      <c r="F31" s="19"/>
      <c r="G31" s="19"/>
    </row>
    <row r="32" spans="1:7" s="10" customFormat="1" ht="15.75" customHeight="1" x14ac:dyDescent="0.25">
      <c r="A32" s="15" t="s">
        <v>58</v>
      </c>
      <c r="B32" s="16" t="s">
        <v>59</v>
      </c>
      <c r="C32" s="46">
        <f>C33</f>
        <v>29426.9</v>
      </c>
      <c r="D32" s="32">
        <f>D33</f>
        <v>29426.9</v>
      </c>
      <c r="E32" s="18">
        <f t="shared" si="0"/>
        <v>100</v>
      </c>
      <c r="F32" s="19"/>
      <c r="G32" s="19"/>
    </row>
    <row r="33" spans="1:7" s="10" customFormat="1" ht="15.75" customHeight="1" x14ac:dyDescent="0.25">
      <c r="A33" s="20" t="s">
        <v>60</v>
      </c>
      <c r="B33" s="24" t="s">
        <v>61</v>
      </c>
      <c r="C33" s="43">
        <v>29426.9</v>
      </c>
      <c r="D33" s="22">
        <v>29426.9</v>
      </c>
      <c r="E33" s="27">
        <f t="shared" si="0"/>
        <v>100</v>
      </c>
      <c r="F33" s="19"/>
      <c r="G33" s="19"/>
    </row>
    <row r="34" spans="1:7" s="10" customFormat="1" ht="15.75" x14ac:dyDescent="0.25">
      <c r="A34" s="15" t="s">
        <v>62</v>
      </c>
      <c r="B34" s="16" t="s">
        <v>63</v>
      </c>
      <c r="C34" s="44">
        <f>SUM(C35+C36+C38+C39)+C37</f>
        <v>4575535.8</v>
      </c>
      <c r="D34" s="26">
        <f>SUM(D35+D36+D38+D39)+D37</f>
        <v>4572972.9000000004</v>
      </c>
      <c r="E34" s="18">
        <f t="shared" si="0"/>
        <v>99.943986887830732</v>
      </c>
      <c r="F34" s="19"/>
      <c r="G34" s="19"/>
    </row>
    <row r="35" spans="1:7" s="10" customFormat="1" ht="15" x14ac:dyDescent="0.25">
      <c r="A35" s="20" t="s">
        <v>64</v>
      </c>
      <c r="B35" s="24" t="s">
        <v>65</v>
      </c>
      <c r="C35" s="43">
        <v>1687321.9000000001</v>
      </c>
      <c r="D35" s="22">
        <v>1686585.7</v>
      </c>
      <c r="E35" s="27">
        <f t="shared" si="0"/>
        <v>99.956368728456596</v>
      </c>
      <c r="F35" s="19"/>
      <c r="G35" s="19"/>
    </row>
    <row r="36" spans="1:7" s="10" customFormat="1" ht="15" x14ac:dyDescent="0.25">
      <c r="A36" s="20" t="s">
        <v>66</v>
      </c>
      <c r="B36" s="24" t="s">
        <v>67</v>
      </c>
      <c r="C36" s="43">
        <v>2352290.0000000005</v>
      </c>
      <c r="D36" s="22">
        <v>2351371.9000000004</v>
      </c>
      <c r="E36" s="27">
        <f t="shared" si="0"/>
        <v>99.960969948433217</v>
      </c>
      <c r="F36" s="19"/>
      <c r="G36" s="19"/>
    </row>
    <row r="37" spans="1:7" s="10" customFormat="1" ht="15" x14ac:dyDescent="0.25">
      <c r="A37" s="20" t="s">
        <v>68</v>
      </c>
      <c r="B37" s="24" t="s">
        <v>69</v>
      </c>
      <c r="C37" s="22">
        <f>342526.5+0.1</f>
        <v>342526.6</v>
      </c>
      <c r="D37" s="22">
        <v>342277.30000000005</v>
      </c>
      <c r="E37" s="27">
        <f t="shared" si="0"/>
        <v>99.927217331442307</v>
      </c>
      <c r="F37" s="19"/>
      <c r="G37" s="19"/>
    </row>
    <row r="38" spans="1:7" s="10" customFormat="1" ht="15" x14ac:dyDescent="0.25">
      <c r="A38" s="20" t="s">
        <v>70</v>
      </c>
      <c r="B38" s="24" t="s">
        <v>71</v>
      </c>
      <c r="C38" s="22">
        <v>24576.799999999999</v>
      </c>
      <c r="D38" s="22">
        <v>24576.799999999999</v>
      </c>
      <c r="E38" s="27">
        <f t="shared" si="0"/>
        <v>100</v>
      </c>
      <c r="F38" s="19"/>
      <c r="G38" s="19"/>
    </row>
    <row r="39" spans="1:7" s="10" customFormat="1" ht="15" x14ac:dyDescent="0.25">
      <c r="A39" s="20" t="s">
        <v>72</v>
      </c>
      <c r="B39" s="24" t="s">
        <v>73</v>
      </c>
      <c r="C39" s="22">
        <v>168820.5</v>
      </c>
      <c r="D39" s="22">
        <v>168161.2</v>
      </c>
      <c r="E39" s="27">
        <f t="shared" si="0"/>
        <v>99.609466859771175</v>
      </c>
      <c r="F39" s="19"/>
      <c r="G39" s="19"/>
    </row>
    <row r="40" spans="1:7" s="10" customFormat="1" ht="15.75" x14ac:dyDescent="0.25">
      <c r="A40" s="15" t="s">
        <v>74</v>
      </c>
      <c r="B40" s="16" t="s">
        <v>75</v>
      </c>
      <c r="C40" s="17">
        <f>SUM(C41+C42)</f>
        <v>403254.5</v>
      </c>
      <c r="D40" s="17">
        <f>SUM(D41+D42)</f>
        <v>403114.99999999994</v>
      </c>
      <c r="E40" s="18">
        <f t="shared" si="0"/>
        <v>99.965406461676181</v>
      </c>
      <c r="F40" s="19"/>
      <c r="G40" s="19"/>
    </row>
    <row r="41" spans="1:7" s="33" customFormat="1" ht="15.75" x14ac:dyDescent="0.25">
      <c r="A41" s="20" t="s">
        <v>76</v>
      </c>
      <c r="B41" s="24" t="s">
        <v>77</v>
      </c>
      <c r="C41" s="22">
        <v>330140.79999999999</v>
      </c>
      <c r="D41" s="22">
        <v>330001.29999999993</v>
      </c>
      <c r="E41" s="27">
        <f t="shared" si="0"/>
        <v>99.95774530139866</v>
      </c>
      <c r="F41" s="19"/>
      <c r="G41" s="19"/>
    </row>
    <row r="42" spans="1:7" s="10" customFormat="1" ht="15.75" customHeight="1" x14ac:dyDescent="0.25">
      <c r="A42" s="20" t="s">
        <v>78</v>
      </c>
      <c r="B42" s="24" t="s">
        <v>79</v>
      </c>
      <c r="C42" s="22">
        <v>73113.7</v>
      </c>
      <c r="D42" s="22">
        <v>73113.7</v>
      </c>
      <c r="E42" s="27">
        <f t="shared" si="0"/>
        <v>100</v>
      </c>
      <c r="F42" s="19"/>
      <c r="G42" s="19"/>
    </row>
    <row r="43" spans="1:7" s="10" customFormat="1" ht="15.75" x14ac:dyDescent="0.25">
      <c r="A43" s="15" t="s">
        <v>80</v>
      </c>
      <c r="B43" s="16" t="s">
        <v>81</v>
      </c>
      <c r="C43" s="17">
        <f>SUM(C44+C45+C46)</f>
        <v>333011</v>
      </c>
      <c r="D43" s="17">
        <f>SUM(D44+D45+D46)</f>
        <v>305608.09999999998</v>
      </c>
      <c r="E43" s="18">
        <f t="shared" ref="E43:E55" si="1">SUM(D43/C43*100)</f>
        <v>91.771172724024126</v>
      </c>
      <c r="F43" s="19"/>
      <c r="G43" s="19"/>
    </row>
    <row r="44" spans="1:7" s="33" customFormat="1" ht="15.75" x14ac:dyDescent="0.25">
      <c r="A44" s="20" t="s">
        <v>82</v>
      </c>
      <c r="B44" s="21" t="s">
        <v>83</v>
      </c>
      <c r="C44" s="22">
        <v>11106.5</v>
      </c>
      <c r="D44" s="22">
        <v>11106.5</v>
      </c>
      <c r="E44" s="27">
        <f t="shared" si="1"/>
        <v>100</v>
      </c>
      <c r="F44" s="19"/>
      <c r="G44" s="19"/>
    </row>
    <row r="45" spans="1:7" s="10" customFormat="1" ht="15" x14ac:dyDescent="0.25">
      <c r="A45" s="20" t="s">
        <v>84</v>
      </c>
      <c r="B45" s="21" t="s">
        <v>85</v>
      </c>
      <c r="C45" s="22">
        <v>64514.2</v>
      </c>
      <c r="D45" s="22">
        <v>37610.6</v>
      </c>
      <c r="E45" s="27">
        <f t="shared" si="1"/>
        <v>58.298173115376152</v>
      </c>
      <c r="F45" s="19"/>
      <c r="G45" s="19"/>
    </row>
    <row r="46" spans="1:7" s="10" customFormat="1" ht="15" x14ac:dyDescent="0.25">
      <c r="A46" s="20" t="s">
        <v>86</v>
      </c>
      <c r="B46" s="21" t="s">
        <v>87</v>
      </c>
      <c r="C46" s="43">
        <v>257390.3</v>
      </c>
      <c r="D46" s="22">
        <f>256890.9+0.1</f>
        <v>256891</v>
      </c>
      <c r="E46" s="27">
        <f t="shared" si="1"/>
        <v>99.80601444576584</v>
      </c>
      <c r="F46" s="19"/>
      <c r="G46" s="19"/>
    </row>
    <row r="47" spans="1:7" s="10" customFormat="1" ht="15.75" x14ac:dyDescent="0.25">
      <c r="A47" s="15" t="s">
        <v>88</v>
      </c>
      <c r="B47" s="16" t="s">
        <v>89</v>
      </c>
      <c r="C47" s="26">
        <f>SUM(C48+C49+C50)</f>
        <v>215460.8</v>
      </c>
      <c r="D47" s="26">
        <f>SUM(D48+D49+D50)</f>
        <v>215360.59999999998</v>
      </c>
      <c r="E47" s="34">
        <f t="shared" si="1"/>
        <v>99.953495020904029</v>
      </c>
      <c r="F47" s="19"/>
      <c r="G47" s="19"/>
    </row>
    <row r="48" spans="1:7" s="10" customFormat="1" ht="15" x14ac:dyDescent="0.25">
      <c r="A48" s="20" t="s">
        <v>90</v>
      </c>
      <c r="B48" s="21" t="s">
        <v>91</v>
      </c>
      <c r="C48" s="22">
        <v>41842.300000000003</v>
      </c>
      <c r="D48" s="22">
        <v>41842.300000000003</v>
      </c>
      <c r="E48" s="27">
        <f t="shared" si="1"/>
        <v>100</v>
      </c>
      <c r="F48" s="19"/>
      <c r="G48" s="19"/>
    </row>
    <row r="49" spans="1:7" s="10" customFormat="1" ht="15" x14ac:dyDescent="0.25">
      <c r="A49" s="20" t="s">
        <v>92</v>
      </c>
      <c r="B49" s="21" t="s">
        <v>93</v>
      </c>
      <c r="C49" s="22">
        <v>28550.199999999997</v>
      </c>
      <c r="D49" s="22">
        <v>28550</v>
      </c>
      <c r="E49" s="27">
        <f t="shared" si="1"/>
        <v>99.999299479513297</v>
      </c>
      <c r="F49" s="19"/>
      <c r="G49" s="19"/>
    </row>
    <row r="50" spans="1:7" s="10" customFormat="1" ht="15" x14ac:dyDescent="0.25">
      <c r="A50" s="20" t="s">
        <v>94</v>
      </c>
      <c r="B50" s="35" t="s">
        <v>95</v>
      </c>
      <c r="C50" s="22">
        <v>145068.29999999999</v>
      </c>
      <c r="D50" s="22">
        <v>144968.29999999999</v>
      </c>
      <c r="E50" s="27"/>
      <c r="F50" s="19"/>
      <c r="G50" s="19"/>
    </row>
    <row r="51" spans="1:7" s="10" customFormat="1" ht="15.75" x14ac:dyDescent="0.25">
      <c r="A51" s="15" t="s">
        <v>96</v>
      </c>
      <c r="B51" s="16" t="s">
        <v>97</v>
      </c>
      <c r="C51" s="26">
        <f>SUM(C52)</f>
        <v>32076.7</v>
      </c>
      <c r="D51" s="26">
        <f>SUM(D52)</f>
        <v>32018.6</v>
      </c>
      <c r="E51" s="34">
        <f t="shared" si="1"/>
        <v>99.818871642032988</v>
      </c>
      <c r="F51" s="19"/>
      <c r="G51" s="19"/>
    </row>
    <row r="52" spans="1:7" s="10" customFormat="1" ht="15" x14ac:dyDescent="0.25">
      <c r="A52" s="20" t="s">
        <v>98</v>
      </c>
      <c r="B52" s="21" t="s">
        <v>99</v>
      </c>
      <c r="C52" s="22">
        <v>32076.7</v>
      </c>
      <c r="D52" s="22">
        <v>32018.6</v>
      </c>
      <c r="E52" s="27">
        <f t="shared" si="1"/>
        <v>99.818871642032988</v>
      </c>
      <c r="F52" s="19"/>
      <c r="G52" s="19"/>
    </row>
    <row r="53" spans="1:7" s="10" customFormat="1" ht="19.5" customHeight="1" x14ac:dyDescent="0.25">
      <c r="A53" s="15" t="s">
        <v>100</v>
      </c>
      <c r="B53" s="36" t="s">
        <v>101</v>
      </c>
      <c r="C53" s="26">
        <f>SUM(C54)</f>
        <v>62191.7</v>
      </c>
      <c r="D53" s="26">
        <f>SUM(D54)</f>
        <v>52633.3</v>
      </c>
      <c r="E53" s="34">
        <f t="shared" si="1"/>
        <v>84.630746546564907</v>
      </c>
      <c r="F53" s="19"/>
      <c r="G53" s="19"/>
    </row>
    <row r="54" spans="1:7" s="10" customFormat="1" ht="18" customHeight="1" x14ac:dyDescent="0.25">
      <c r="A54" s="20" t="s">
        <v>102</v>
      </c>
      <c r="B54" s="21" t="s">
        <v>103</v>
      </c>
      <c r="C54" s="22">
        <v>62191.7</v>
      </c>
      <c r="D54" s="22">
        <v>52633.3</v>
      </c>
      <c r="E54" s="27">
        <f t="shared" si="1"/>
        <v>84.630746546564907</v>
      </c>
      <c r="F54" s="19"/>
      <c r="G54" s="19"/>
    </row>
    <row r="55" spans="1:7" s="10" customFormat="1" ht="19.5" customHeight="1" x14ac:dyDescent="0.25">
      <c r="A55" s="15" t="s">
        <v>104</v>
      </c>
      <c r="B55" s="37" t="s">
        <v>105</v>
      </c>
      <c r="C55" s="26">
        <f>SUM(C7+C17+C19+C21+C27+C34+C40+C43+C47+C51+C53)+C32</f>
        <v>17403026.399999999</v>
      </c>
      <c r="D55" s="26">
        <f>SUM(D7+D17+D19+D21+D27+D34+D40+D43+D47+D51+D53)+D32</f>
        <v>16337956.9</v>
      </c>
      <c r="E55" s="18">
        <f t="shared" si="1"/>
        <v>93.879975381753155</v>
      </c>
      <c r="F55" s="19"/>
      <c r="G55" s="19"/>
    </row>
    <row r="56" spans="1:7" s="10" customFormat="1" ht="25.5" x14ac:dyDescent="0.25">
      <c r="A56" s="38"/>
      <c r="B56" s="39" t="s">
        <v>106</v>
      </c>
      <c r="C56" s="26">
        <f>'[1]Приложение №1 доходы'!C8-'Прил № 3 рпр'!C55</f>
        <v>-486420.02999999747</v>
      </c>
      <c r="D56" s="26">
        <f>'[1]Приложение №1 доходы'!D8-'Прил № 3 рпр'!D55</f>
        <v>390084.94000000134</v>
      </c>
      <c r="E56" s="40"/>
      <c r="F56" s="19"/>
      <c r="G56" s="19"/>
    </row>
    <row r="57" spans="1:7" s="33" customFormat="1" ht="15.75" x14ac:dyDescent="0.25">
      <c r="A57" s="41"/>
      <c r="B57" s="41"/>
      <c r="C57" s="41"/>
      <c r="D57" s="41"/>
      <c r="E57" s="41"/>
      <c r="F57" s="19"/>
      <c r="G57" s="19"/>
    </row>
    <row r="58" spans="1:7" x14ac:dyDescent="0.2">
      <c r="B58" s="1"/>
      <c r="C58" s="42"/>
      <c r="D58" s="42"/>
      <c r="E58" s="1"/>
      <c r="F58" s="42"/>
    </row>
    <row r="59" spans="1:7" x14ac:dyDescent="0.2">
      <c r="B59" s="1"/>
      <c r="C59" s="42"/>
      <c r="D59" s="42"/>
      <c r="E59" s="1"/>
      <c r="F59" s="42"/>
    </row>
    <row r="60" spans="1:7" x14ac:dyDescent="0.2">
      <c r="B60" s="1"/>
      <c r="E60" s="1"/>
    </row>
    <row r="61" spans="1:7" x14ac:dyDescent="0.2">
      <c r="B61" s="1"/>
      <c r="C61" s="42"/>
      <c r="E61" s="1"/>
    </row>
    <row r="62" spans="1:7" x14ac:dyDescent="0.2">
      <c r="B62" s="1"/>
      <c r="E62" s="1"/>
    </row>
    <row r="63" spans="1:7" x14ac:dyDescent="0.2">
      <c r="B63" s="1"/>
      <c r="D63" s="42"/>
      <c r="E63" s="42"/>
    </row>
    <row r="64" spans="1:7" x14ac:dyDescent="0.2">
      <c r="B64" s="1"/>
      <c r="E64" s="1"/>
    </row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</sheetData>
  <mergeCells count="2">
    <mergeCell ref="C1:D1"/>
    <mergeCell ref="A4:D4"/>
  </mergeCells>
  <pageMargins left="0.78740157480314965" right="7.874015748031496E-2" top="0.35433070866141736" bottom="0.19685039370078741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№ 3 рпр</vt:lpstr>
      <vt:lpstr>'Прил № 3 рпр'!Заголовки_для_печати</vt:lpstr>
      <vt:lpstr>'Прил № 3 рпр'!Область_печати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dcterms:created xsi:type="dcterms:W3CDTF">2024-04-19T03:52:59Z</dcterms:created>
  <dcterms:modified xsi:type="dcterms:W3CDTF">2024-04-22T03:54:20Z</dcterms:modified>
</cp:coreProperties>
</file>