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Решения Думы\2024\Уточнения бюджета\03.10.2024 № 2-12\"/>
    </mc:Choice>
  </mc:AlternateContent>
  <xr:revisionPtr revIDLastSave="0" documentId="13_ncr:1_{A085CDFD-97E0-419B-8A0E-C51483818F32}" xr6:coauthVersionLast="47" xr6:coauthVersionMax="47" xr10:uidLastSave="{00000000-0000-0000-0000-000000000000}"/>
  <bookViews>
    <workbookView xWindow="2730" yWindow="930" windowWidth="17850" windowHeight="15270" xr2:uid="{00000000-000D-0000-FFFF-FFFF00000000}"/>
  </bookViews>
  <sheets>
    <sheet name="рпр" sheetId="1" r:id="rId1"/>
  </sheets>
  <definedNames>
    <definedName name="_xlnm._FilterDatabase" localSheetId="0" hidden="1">рпр!$A$7:$G$762</definedName>
    <definedName name="Z_0D09C470_2E87_4C0F_8678_A948774FDA23_.wvu.FilterData" localSheetId="0" hidden="1">рпр!$D$4:$D$767</definedName>
    <definedName name="Z_1CA6CCC9_64EF_4CA9_9C9C_1E572976D134_.wvu.FilterData" localSheetId="0" hidden="1">рпр!$D$4:$D$767</definedName>
    <definedName name="Z_1CA6CCC9_64EF_4CA9_9C9C_1E572976D134_.wvu.PrintTitles" localSheetId="0" hidden="1">рпр!$9:$10</definedName>
    <definedName name="Z_23A5EAB7_7745_45A3_8BB4_D6186958C7BF_.wvu.FilterData" localSheetId="0" hidden="1">рпр!$D$4:$D$767</definedName>
    <definedName name="Z_23A5EAB7_7745_45A3_8BB4_D6186958C7BF_.wvu.PrintTitles" localSheetId="0" hidden="1">рпр!$9:$10</definedName>
    <definedName name="Z_23F7C319_D9D7_459A_B8F5_A3581D3A5B81_.wvu.FilterData" localSheetId="0" hidden="1">рпр!$D$4:$D$767</definedName>
    <definedName name="Z_2A135292_D5EB_4A8D_A93E_D0B24F2543E0_.wvu.FilterData" localSheetId="0" hidden="1">рпр!$D$4:$D$767</definedName>
    <definedName name="Z_2A135292_D5EB_4A8D_A93E_D0B24F2543E0_.wvu.PrintTitles" localSheetId="0" hidden="1">рпр!$9:$10</definedName>
    <definedName name="Z_2A135292_D5EB_4A8D_A93E_D0B24F2543E0_.wvu.Rows" localSheetId="0" hidden="1">рпр!$13:$15,рпр!$17:$29,рпр!$31:$47,рпр!$49:$53,рпр!$55:$60,рпр!$62:$67,рпр!$73:$108,рпр!$111:$137,рпр!$140:$144,рпр!$146:$156,рпр!$158:$176,рпр!$178:$208,рпр!$215:$238,рпр!$246:$286,рпр!$288:$343,рпр!$347:$394,рпр!$396:$413,рпр!$416:$420,рпр!$425:$447,рпр!$449:$506,рпр!$508:$531,рпр!$533:$541,рпр!$543:$590,рпр!$596:$621,рпр!$623:$641,рпр!$644:$646,рпр!$648:$673,рпр!$675:$703,рпр!$706:$711,рпр!$713:$729,рпр!$731:$752,рпр!$755:$757,рпр!$760:$762</definedName>
    <definedName name="Z_3197038B_7AE0_453D_B16F_842F91D12370_.wvu.FilterData" localSheetId="0" hidden="1">рпр!$D$4:$D$767</definedName>
    <definedName name="Z_32FC6AA7_97FD_40A3_9558_62D49F19A162_.wvu.FilterData" localSheetId="0" hidden="1">рпр!$D$4:$D$767</definedName>
    <definedName name="Z_3D5FA0F4_920E_4BDD_8237_DA71285E552D_.wvu.FilterData" localSheetId="0" hidden="1">рпр!$D$4:$D$767</definedName>
    <definedName name="Z_3E648FDD_E1B7_4790_827B_0B5F0EAD6452_.wvu.FilterData" localSheetId="0" hidden="1">рпр!$D$4:$D$767</definedName>
    <definedName name="Z_5489E52F_3E4E_4A5D_9CAF_34B64A29D785_.wvu.FilterData" localSheetId="0" hidden="1">рпр!$D$4:$D$767</definedName>
    <definedName name="Z_61C84D61_2D1A_4C38_8F3E_B87673D547A5_.wvu.FilterData" localSheetId="0" hidden="1">рпр!$D$4:$D$767</definedName>
    <definedName name="Z_61C84D61_2D1A_4C38_8F3E_B87673D547A5_.wvu.PrintTitles" localSheetId="0" hidden="1">рпр!$9:$10</definedName>
    <definedName name="Z_926F2036_6CA2_4D9D_9A3F_FBB9B9A9CDEA_.wvu.FilterData" localSheetId="0" hidden="1">рпр!$D$4:$D$767</definedName>
    <definedName name="Z_93B03682_4FA6_4195_9F3E_A40BC2C05B11_.wvu.FilterData" localSheetId="0" hidden="1">рпр!$D$4:$D$767</definedName>
    <definedName name="Z_9FDAC6D4_D6DE_4524_BE34_3372FE2E9C61_.wvu.FilterData" localSheetId="0" hidden="1">рпр!$D$4:$D$767</definedName>
    <definedName name="Z_F90D38A5_C457_4FC4_B8B4_5D36CD74970E_.wvu.FilterData" localSheetId="0" hidden="1">рпр!$D$4:$D$767</definedName>
    <definedName name="Z_FD876D40_493A_470C_A137_1F7C6C6DA01D_.wvu.FilterData" localSheetId="0" hidden="1">рпр!$D$4:$D$767</definedName>
    <definedName name="Z_FD876D40_493A_470C_A137_1F7C6C6DA01D_.wvu.PrintTitles" localSheetId="0" hidden="1">рпр!$9:$10</definedName>
    <definedName name="_xlnm.Print_Titles" localSheetId="0">рпр!$9:$10</definedName>
  </definedNames>
  <calcPr calcId="191029"/>
  <customWorkbookViews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384" windowWidth="146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50" i="1" l="1"/>
  <c r="E752" i="1"/>
  <c r="E29" i="1"/>
  <c r="G419" i="1"/>
  <c r="G418" i="1" s="1"/>
  <c r="F419" i="1"/>
  <c r="F418" i="1" s="1"/>
  <c r="E419" i="1"/>
  <c r="E418" i="1" s="1"/>
  <c r="F762" i="1" l="1"/>
  <c r="E71" i="1"/>
  <c r="E249" i="1"/>
  <c r="E237" i="1"/>
  <c r="G718" i="1" l="1"/>
  <c r="F718" i="1"/>
  <c r="E659" i="1"/>
  <c r="E648" i="1" s="1"/>
  <c r="E404" i="1" l="1"/>
  <c r="E345" i="1"/>
  <c r="E372" i="1"/>
  <c r="E370" i="1"/>
  <c r="F350" i="1"/>
  <c r="G350" i="1"/>
  <c r="E350" i="1"/>
  <c r="F304" i="1"/>
  <c r="E298" i="1"/>
  <c r="E293" i="1"/>
  <c r="E292" i="1"/>
  <c r="E317" i="1"/>
  <c r="E316" i="1" s="1"/>
  <c r="E310" i="1"/>
  <c r="E243" i="1"/>
  <c r="E242" i="1" s="1"/>
  <c r="F212" i="1"/>
  <c r="F211" i="1" s="1"/>
  <c r="F210" i="1" s="1"/>
  <c r="F209" i="1" s="1"/>
  <c r="G212" i="1"/>
  <c r="G211" i="1" s="1"/>
  <c r="G210" i="1" s="1"/>
  <c r="G209" i="1" s="1"/>
  <c r="E212" i="1"/>
  <c r="E211" i="1" s="1"/>
  <c r="E210" i="1" s="1"/>
  <c r="E209" i="1" s="1"/>
  <c r="E204" i="1"/>
  <c r="F525" i="1"/>
  <c r="F524" i="1" s="1"/>
  <c r="F523" i="1" s="1"/>
  <c r="G525" i="1"/>
  <c r="G524" i="1" s="1"/>
  <c r="G523" i="1" s="1"/>
  <c r="E525" i="1"/>
  <c r="E524" i="1" s="1"/>
  <c r="E523" i="1" s="1"/>
  <c r="F608" i="1"/>
  <c r="G608" i="1"/>
  <c r="E608" i="1"/>
  <c r="F594" i="1"/>
  <c r="F593" i="1" s="1"/>
  <c r="G594" i="1"/>
  <c r="G593" i="1" s="1"/>
  <c r="E594" i="1"/>
  <c r="E593" i="1" s="1"/>
  <c r="E629" i="1"/>
  <c r="G60" i="1" l="1"/>
  <c r="F60" i="1"/>
  <c r="G58" i="1"/>
  <c r="F58" i="1"/>
  <c r="G57" i="1"/>
  <c r="F57" i="1"/>
  <c r="E60" i="1"/>
  <c r="E58" i="1"/>
  <c r="E57" i="1"/>
  <c r="G92" i="1" l="1"/>
  <c r="F92" i="1"/>
  <c r="E92" i="1"/>
  <c r="E83" i="1"/>
  <c r="E81" i="1"/>
  <c r="E63" i="1"/>
  <c r="E184" i="1" l="1"/>
  <c r="G413" i="1" l="1"/>
  <c r="F329" i="1"/>
  <c r="G329" i="1"/>
  <c r="E329" i="1"/>
  <c r="G185" i="1"/>
  <c r="G184" i="1" s="1"/>
  <c r="F413" i="1"/>
  <c r="F185" i="1"/>
  <c r="F184" i="1" s="1"/>
  <c r="E270" i="1"/>
  <c r="F270" i="1"/>
  <c r="G270" i="1"/>
  <c r="E546" i="1"/>
  <c r="E498" i="1"/>
  <c r="E497" i="1" s="1"/>
  <c r="E496" i="1" s="1"/>
  <c r="E495" i="1" s="1"/>
  <c r="F497" i="1"/>
  <c r="F496" i="1" s="1"/>
  <c r="F495" i="1" s="1"/>
  <c r="G497" i="1"/>
  <c r="G496" i="1" s="1"/>
  <c r="G495" i="1" s="1"/>
  <c r="F122" i="1"/>
  <c r="G122" i="1"/>
  <c r="E122" i="1"/>
  <c r="F386" i="1"/>
  <c r="G386" i="1"/>
  <c r="E386" i="1"/>
  <c r="F339" i="1"/>
  <c r="F338" i="1" s="1"/>
  <c r="G339" i="1"/>
  <c r="G338" i="1" s="1"/>
  <c r="E339" i="1"/>
  <c r="E338" i="1" s="1"/>
  <c r="E187" i="1"/>
  <c r="F187" i="1"/>
  <c r="G187" i="1"/>
  <c r="F173" i="1"/>
  <c r="G173" i="1"/>
  <c r="E173" i="1"/>
  <c r="E84" i="1"/>
  <c r="E53" i="1"/>
  <c r="E51" i="1" s="1"/>
  <c r="F51" i="1"/>
  <c r="F244" i="1"/>
  <c r="F241" i="1" s="1"/>
  <c r="G244" i="1"/>
  <c r="G241" i="1" s="1"/>
  <c r="E244" i="1"/>
  <c r="E241" i="1" s="1"/>
  <c r="F546" i="1"/>
  <c r="G546" i="1"/>
  <c r="F648" i="1"/>
  <c r="G648" i="1"/>
  <c r="F478" i="1"/>
  <c r="G478" i="1"/>
  <c r="E32" i="1" l="1"/>
  <c r="E578" i="1"/>
  <c r="E513" i="1"/>
  <c r="F444" i="1"/>
  <c r="G444" i="1"/>
  <c r="F269" i="1"/>
  <c r="G269" i="1"/>
  <c r="E252" i="1"/>
  <c r="E376" i="1"/>
  <c r="G226" i="1" l="1"/>
  <c r="F226" i="1"/>
  <c r="E226" i="1"/>
  <c r="E224" i="1"/>
  <c r="G191" i="1"/>
  <c r="F191" i="1"/>
  <c r="E191" i="1"/>
  <c r="E199" i="1"/>
  <c r="G199" i="1"/>
  <c r="F199" i="1"/>
  <c r="G193" i="1"/>
  <c r="F193" i="1"/>
  <c r="E193" i="1"/>
  <c r="F404" i="1"/>
  <c r="G404" i="1"/>
  <c r="F302" i="1"/>
  <c r="G302" i="1"/>
  <c r="E302" i="1"/>
  <c r="F306" i="1"/>
  <c r="G306" i="1"/>
  <c r="E306" i="1"/>
  <c r="E521" i="1"/>
  <c r="E520" i="1" s="1"/>
  <c r="E489" i="1"/>
  <c r="E478" i="1"/>
  <c r="F283" i="1"/>
  <c r="G283" i="1"/>
  <c r="E283" i="1"/>
  <c r="F268" i="1"/>
  <c r="G268" i="1"/>
  <c r="E269" i="1"/>
  <c r="E268" i="1" s="1"/>
  <c r="G114" i="1"/>
  <c r="F114" i="1"/>
  <c r="E114" i="1"/>
  <c r="G80" i="1"/>
  <c r="F80" i="1"/>
  <c r="F255" i="1"/>
  <c r="G255" i="1"/>
  <c r="E255" i="1"/>
  <c r="E248" i="1" s="1"/>
  <c r="F601" i="1"/>
  <c r="G601" i="1"/>
  <c r="E601" i="1"/>
  <c r="E599" i="1"/>
  <c r="F612" i="1"/>
  <c r="G612" i="1"/>
  <c r="E612" i="1"/>
  <c r="E444" i="1"/>
  <c r="G438" i="1"/>
  <c r="F438" i="1"/>
  <c r="E438" i="1"/>
  <c r="F614" i="1"/>
  <c r="G614" i="1"/>
  <c r="E614" i="1"/>
  <c r="E598" i="1" l="1"/>
  <c r="F618" i="1"/>
  <c r="G618" i="1"/>
  <c r="E618" i="1"/>
  <c r="F89" i="1"/>
  <c r="G89" i="1"/>
  <c r="E89" i="1"/>
  <c r="G63" i="1"/>
  <c r="F63" i="1"/>
  <c r="G24" i="1"/>
  <c r="F24" i="1"/>
  <c r="E80" i="1" l="1"/>
  <c r="E24" i="1"/>
  <c r="F750" i="1"/>
  <c r="F749" i="1" s="1"/>
  <c r="G750" i="1"/>
  <c r="G749" i="1" s="1"/>
  <c r="E749" i="1"/>
  <c r="F252" i="1" l="1"/>
  <c r="G252" i="1"/>
  <c r="F294" i="1"/>
  <c r="G294" i="1"/>
  <c r="F218" i="1"/>
  <c r="G218" i="1"/>
  <c r="F87" i="1"/>
  <c r="G87" i="1"/>
  <c r="F84" i="1"/>
  <c r="G84" i="1"/>
  <c r="F66" i="1"/>
  <c r="G66" i="1"/>
  <c r="F62" i="1" l="1"/>
  <c r="F61" i="1" s="1"/>
  <c r="G62" i="1"/>
  <c r="G61" i="1" s="1"/>
  <c r="G181" i="1"/>
  <c r="G38" i="1"/>
  <c r="G206" i="1"/>
  <c r="F465" i="1"/>
  <c r="F206" i="1"/>
  <c r="F181" i="1"/>
  <c r="F38" i="1"/>
  <c r="F366" i="1"/>
  <c r="G366" i="1"/>
  <c r="E366" i="1"/>
  <c r="F664" i="1"/>
  <c r="F663" i="1" s="1"/>
  <c r="F662" i="1" s="1"/>
  <c r="G664" i="1"/>
  <c r="G663" i="1" s="1"/>
  <c r="G662" i="1" s="1"/>
  <c r="E664" i="1"/>
  <c r="E663" i="1" s="1"/>
  <c r="E662" i="1" s="1"/>
  <c r="F249" i="1"/>
  <c r="F248" i="1" s="1"/>
  <c r="G249" i="1"/>
  <c r="G248" i="1" s="1"/>
  <c r="F376" i="1"/>
  <c r="G376" i="1"/>
  <c r="F736" i="1"/>
  <c r="G736" i="1"/>
  <c r="E736" i="1"/>
  <c r="E469" i="1"/>
  <c r="F291" i="1"/>
  <c r="G291" i="1"/>
  <c r="E294" i="1"/>
  <c r="E181" i="1"/>
  <c r="E180" i="1" s="1"/>
  <c r="F155" i="1"/>
  <c r="G155" i="1"/>
  <c r="E155" i="1"/>
  <c r="E718" i="1" l="1"/>
  <c r="F604" i="1" l="1"/>
  <c r="F603" i="1" s="1"/>
  <c r="G604" i="1"/>
  <c r="G603" i="1" s="1"/>
  <c r="E604" i="1"/>
  <c r="E603" i="1" s="1"/>
  <c r="E597" i="1" s="1"/>
  <c r="E382" i="1"/>
  <c r="E381" i="1" s="1"/>
  <c r="E380" i="1" s="1"/>
  <c r="E379" i="1" s="1"/>
  <c r="F382" i="1"/>
  <c r="F381" i="1" s="1"/>
  <c r="F380" i="1" s="1"/>
  <c r="F379" i="1" s="1"/>
  <c r="G382" i="1"/>
  <c r="G381" i="1" s="1"/>
  <c r="G380" i="1" s="1"/>
  <c r="G379" i="1" s="1"/>
  <c r="F322" i="1"/>
  <c r="G322" i="1"/>
  <c r="E322" i="1"/>
  <c r="F327" i="1"/>
  <c r="G327" i="1"/>
  <c r="E327" i="1"/>
  <c r="F312" i="1"/>
  <c r="G312" i="1"/>
  <c r="F314" i="1"/>
  <c r="G314" i="1"/>
  <c r="E314" i="1"/>
  <c r="E312" i="1"/>
  <c r="E309" i="1"/>
  <c r="E308" i="1" s="1"/>
  <c r="F308" i="1"/>
  <c r="G308" i="1"/>
  <c r="E342" i="1"/>
  <c r="E341" i="1" s="1"/>
  <c r="F342" i="1"/>
  <c r="F341" i="1" s="1"/>
  <c r="G342" i="1"/>
  <c r="G341" i="1" s="1"/>
  <c r="F220" i="1"/>
  <c r="F217" i="1" s="1"/>
  <c r="G220" i="1"/>
  <c r="G217" i="1" s="1"/>
  <c r="E220" i="1"/>
  <c r="E153" i="1"/>
  <c r="F153" i="1"/>
  <c r="G153" i="1"/>
  <c r="E149" i="1"/>
  <c r="F149" i="1"/>
  <c r="G149" i="1"/>
  <c r="F739" i="1"/>
  <c r="F738" i="1" s="1"/>
  <c r="G739" i="1"/>
  <c r="G738" i="1" s="1"/>
  <c r="E739" i="1"/>
  <c r="E738" i="1" s="1"/>
  <c r="E391" i="1"/>
  <c r="F391" i="1"/>
  <c r="G391" i="1"/>
  <c r="E388" i="1"/>
  <c r="E385" i="1" s="1"/>
  <c r="F388" i="1"/>
  <c r="F385" i="1" s="1"/>
  <c r="G388" i="1"/>
  <c r="G385" i="1" s="1"/>
  <c r="E218" i="1"/>
  <c r="E217" i="1" s="1"/>
  <c r="E216" i="1" s="1"/>
  <c r="E87" i="1"/>
  <c r="E66" i="1"/>
  <c r="E38" i="1"/>
  <c r="E62" i="1" l="1"/>
  <c r="E61" i="1" s="1"/>
  <c r="E206" i="1"/>
  <c r="F354" i="1" l="1"/>
  <c r="G354" i="1"/>
  <c r="E354" i="1"/>
  <c r="G410" i="1" l="1"/>
  <c r="G409" i="1" s="1"/>
  <c r="G408" i="1" s="1"/>
  <c r="F410" i="1"/>
  <c r="F409" i="1" s="1"/>
  <c r="F408" i="1" s="1"/>
  <c r="E410" i="1"/>
  <c r="E409" i="1" s="1"/>
  <c r="E408" i="1" s="1"/>
  <c r="G399" i="1"/>
  <c r="G398" i="1" s="1"/>
  <c r="G397" i="1" s="1"/>
  <c r="G396" i="1" s="1"/>
  <c r="F399" i="1"/>
  <c r="F398" i="1" s="1"/>
  <c r="F397" i="1" s="1"/>
  <c r="F396" i="1" s="1"/>
  <c r="E399" i="1"/>
  <c r="E398" i="1" s="1"/>
  <c r="E397" i="1" s="1"/>
  <c r="E396" i="1" s="1"/>
  <c r="G417" i="1"/>
  <c r="G416" i="1" s="1"/>
  <c r="G415" i="1" s="1"/>
  <c r="G414" i="1" s="1"/>
  <c r="F417" i="1"/>
  <c r="F416" i="1" s="1"/>
  <c r="F415" i="1" s="1"/>
  <c r="F414" i="1" s="1"/>
  <c r="E417" i="1"/>
  <c r="E416" i="1" s="1"/>
  <c r="E415" i="1" s="1"/>
  <c r="E414" i="1" s="1"/>
  <c r="E352" i="1"/>
  <c r="G672" i="1" l="1"/>
  <c r="G671" i="1" s="1"/>
  <c r="G670" i="1" s="1"/>
  <c r="F672" i="1"/>
  <c r="F671" i="1" s="1"/>
  <c r="F670" i="1" s="1"/>
  <c r="E672" i="1"/>
  <c r="E671" i="1" s="1"/>
  <c r="E670" i="1" s="1"/>
  <c r="G668" i="1"/>
  <c r="G667" i="1" s="1"/>
  <c r="G666" i="1" s="1"/>
  <c r="F668" i="1"/>
  <c r="F667" i="1" s="1"/>
  <c r="F666" i="1" s="1"/>
  <c r="E668" i="1"/>
  <c r="E667" i="1" s="1"/>
  <c r="E666" i="1" s="1"/>
  <c r="G657" i="1"/>
  <c r="F657" i="1"/>
  <c r="E657" i="1"/>
  <c r="G655" i="1"/>
  <c r="F655" i="1"/>
  <c r="E655" i="1"/>
  <c r="G653" i="1"/>
  <c r="F653" i="1"/>
  <c r="E653" i="1"/>
  <c r="G651" i="1"/>
  <c r="F651" i="1"/>
  <c r="E651" i="1"/>
  <c r="G649" i="1"/>
  <c r="F649" i="1"/>
  <c r="E649" i="1"/>
  <c r="G645" i="1"/>
  <c r="F645" i="1"/>
  <c r="E645" i="1"/>
  <c r="E644" i="1" s="1"/>
  <c r="E643" i="1" s="1"/>
  <c r="E661" i="1" l="1"/>
  <c r="E647" i="1" s="1"/>
  <c r="G661" i="1"/>
  <c r="G647" i="1" s="1"/>
  <c r="F661" i="1"/>
  <c r="F647" i="1" s="1"/>
  <c r="E642" i="1" l="1"/>
  <c r="G642" i="1"/>
  <c r="F642" i="1"/>
  <c r="G761" i="1" l="1"/>
  <c r="G760" i="1" s="1"/>
  <c r="G759" i="1" s="1"/>
  <c r="G758" i="1" s="1"/>
  <c r="F761" i="1"/>
  <c r="F760" i="1" s="1"/>
  <c r="F759" i="1" s="1"/>
  <c r="F758" i="1" s="1"/>
  <c r="E761" i="1"/>
  <c r="E760" i="1" s="1"/>
  <c r="E759" i="1" s="1"/>
  <c r="E758" i="1" s="1"/>
  <c r="G756" i="1"/>
  <c r="G755" i="1" s="1"/>
  <c r="G754" i="1" s="1"/>
  <c r="G753" i="1" s="1"/>
  <c r="F756" i="1"/>
  <c r="F755" i="1" s="1"/>
  <c r="F754" i="1" s="1"/>
  <c r="F753" i="1" s="1"/>
  <c r="E756" i="1"/>
  <c r="E755" i="1" s="1"/>
  <c r="E754" i="1" s="1"/>
  <c r="E753" i="1" s="1"/>
  <c r="G747" i="1"/>
  <c r="G746" i="1" s="1"/>
  <c r="G745" i="1" s="1"/>
  <c r="F747" i="1"/>
  <c r="F746" i="1" s="1"/>
  <c r="F745" i="1" s="1"/>
  <c r="E747" i="1"/>
  <c r="E746" i="1" s="1"/>
  <c r="E745" i="1" s="1"/>
  <c r="G743" i="1"/>
  <c r="G742" i="1" s="1"/>
  <c r="G741" i="1" s="1"/>
  <c r="F743" i="1"/>
  <c r="F742" i="1" s="1"/>
  <c r="F741" i="1" s="1"/>
  <c r="E743" i="1"/>
  <c r="E742" i="1" s="1"/>
  <c r="E741" i="1" s="1"/>
  <c r="G734" i="1"/>
  <c r="G733" i="1" s="1"/>
  <c r="G732" i="1" s="1"/>
  <c r="F734" i="1"/>
  <c r="F733" i="1" s="1"/>
  <c r="F732" i="1" s="1"/>
  <c r="E734" i="1"/>
  <c r="G728" i="1"/>
  <c r="G727" i="1" s="1"/>
  <c r="F728" i="1"/>
  <c r="F727" i="1" s="1"/>
  <c r="E728" i="1"/>
  <c r="E727" i="1" s="1"/>
  <c r="G725" i="1"/>
  <c r="F725" i="1"/>
  <c r="E725" i="1"/>
  <c r="G723" i="1"/>
  <c r="F723" i="1"/>
  <c r="E723" i="1"/>
  <c r="G715" i="1"/>
  <c r="G714" i="1" s="1"/>
  <c r="F715" i="1"/>
  <c r="F714" i="1" s="1"/>
  <c r="E715" i="1"/>
  <c r="E714" i="1" s="1"/>
  <c r="G710" i="1"/>
  <c r="F710" i="1"/>
  <c r="E710" i="1"/>
  <c r="G708" i="1"/>
  <c r="F708" i="1"/>
  <c r="E708" i="1"/>
  <c r="E717" i="1" l="1"/>
  <c r="G717" i="1"/>
  <c r="G713" i="1" s="1"/>
  <c r="F717" i="1"/>
  <c r="E733" i="1"/>
  <c r="E732" i="1" s="1"/>
  <c r="E731" i="1" s="1"/>
  <c r="E730" i="1" s="1"/>
  <c r="G707" i="1"/>
  <c r="G706" i="1" s="1"/>
  <c r="G705" i="1" s="1"/>
  <c r="E707" i="1"/>
  <c r="E706" i="1" s="1"/>
  <c r="E705" i="1" s="1"/>
  <c r="F731" i="1"/>
  <c r="F730" i="1" s="1"/>
  <c r="F707" i="1"/>
  <c r="F706" i="1" s="1"/>
  <c r="F705" i="1" s="1"/>
  <c r="G731" i="1"/>
  <c r="G730" i="1" s="1"/>
  <c r="F713" i="1" l="1"/>
  <c r="F712" i="1" s="1"/>
  <c r="F704" i="1" s="1"/>
  <c r="G712" i="1"/>
  <c r="G704" i="1" s="1"/>
  <c r="E713" i="1"/>
  <c r="E712" i="1" s="1"/>
  <c r="E704" i="1" s="1"/>
  <c r="F599" i="1" l="1"/>
  <c r="G599" i="1"/>
  <c r="G639" i="1"/>
  <c r="G638" i="1" s="1"/>
  <c r="F639" i="1"/>
  <c r="F638" i="1" s="1"/>
  <c r="E639" i="1"/>
  <c r="E638" i="1" s="1"/>
  <c r="G636" i="1"/>
  <c r="F636" i="1"/>
  <c r="E636" i="1"/>
  <c r="G633" i="1"/>
  <c r="F633" i="1"/>
  <c r="E633" i="1"/>
  <c r="G626" i="1"/>
  <c r="G625" i="1" s="1"/>
  <c r="G624" i="1" s="1"/>
  <c r="F626" i="1"/>
  <c r="F625" i="1" s="1"/>
  <c r="F624" i="1" s="1"/>
  <c r="E626" i="1"/>
  <c r="E625" i="1" s="1"/>
  <c r="E624" i="1" s="1"/>
  <c r="G620" i="1"/>
  <c r="F620" i="1"/>
  <c r="E620" i="1"/>
  <c r="G610" i="1"/>
  <c r="F610" i="1"/>
  <c r="F607" i="1" s="1"/>
  <c r="E610" i="1"/>
  <c r="E607" i="1" s="1"/>
  <c r="E589" i="1"/>
  <c r="E588" i="1" s="1"/>
  <c r="G589" i="1"/>
  <c r="G588" i="1" s="1"/>
  <c r="F589" i="1"/>
  <c r="F588" i="1" s="1"/>
  <c r="G585" i="1"/>
  <c r="F585" i="1"/>
  <c r="G584" i="1"/>
  <c r="F584" i="1"/>
  <c r="G574" i="1"/>
  <c r="G573" i="1" s="1"/>
  <c r="F574" i="1"/>
  <c r="F573" i="1" s="1"/>
  <c r="E574" i="1"/>
  <c r="E573" i="1" s="1"/>
  <c r="G570" i="1"/>
  <c r="F570" i="1"/>
  <c r="E570" i="1"/>
  <c r="G568" i="1"/>
  <c r="F568" i="1"/>
  <c r="E568" i="1"/>
  <c r="G565" i="1"/>
  <c r="F565" i="1"/>
  <c r="E565" i="1"/>
  <c r="G562" i="1"/>
  <c r="F562" i="1"/>
  <c r="E562" i="1"/>
  <c r="G560" i="1"/>
  <c r="F560" i="1"/>
  <c r="E560" i="1"/>
  <c r="G558" i="1"/>
  <c r="F558" i="1"/>
  <c r="E558" i="1"/>
  <c r="G554" i="1"/>
  <c r="F554" i="1"/>
  <c r="E554" i="1"/>
  <c r="G551" i="1"/>
  <c r="F551" i="1"/>
  <c r="E551" i="1"/>
  <c r="G548" i="1"/>
  <c r="F548" i="1"/>
  <c r="E548" i="1"/>
  <c r="E535" i="1"/>
  <c r="G540" i="1"/>
  <c r="G539" i="1" s="1"/>
  <c r="F540" i="1"/>
  <c r="F539" i="1" s="1"/>
  <c r="E540" i="1"/>
  <c r="E539" i="1" s="1"/>
  <c r="G537" i="1"/>
  <c r="F537" i="1"/>
  <c r="E537" i="1"/>
  <c r="G535" i="1"/>
  <c r="F535" i="1"/>
  <c r="F530" i="1"/>
  <c r="F529" i="1" s="1"/>
  <c r="F528" i="1" s="1"/>
  <c r="F527" i="1" s="1"/>
  <c r="G530" i="1"/>
  <c r="G529" i="1" s="1"/>
  <c r="G528" i="1" s="1"/>
  <c r="G527" i="1" s="1"/>
  <c r="E530" i="1"/>
  <c r="E529" i="1" s="1"/>
  <c r="E528" i="1" s="1"/>
  <c r="E527" i="1" s="1"/>
  <c r="E518" i="1"/>
  <c r="E516" i="1"/>
  <c r="E511" i="1"/>
  <c r="G518" i="1"/>
  <c r="F518" i="1"/>
  <c r="G516" i="1"/>
  <c r="F516" i="1"/>
  <c r="G513" i="1"/>
  <c r="F513" i="1"/>
  <c r="G511" i="1"/>
  <c r="F511" i="1"/>
  <c r="G505" i="1"/>
  <c r="F505" i="1"/>
  <c r="E505" i="1"/>
  <c r="G503" i="1"/>
  <c r="F503" i="1"/>
  <c r="E503" i="1"/>
  <c r="G501" i="1"/>
  <c r="F501" i="1"/>
  <c r="E501" i="1"/>
  <c r="G493" i="1"/>
  <c r="F493" i="1"/>
  <c r="E493" i="1"/>
  <c r="G491" i="1"/>
  <c r="F491" i="1"/>
  <c r="E491" i="1"/>
  <c r="G486" i="1"/>
  <c r="G485" i="1" s="1"/>
  <c r="F486" i="1"/>
  <c r="F485" i="1" s="1"/>
  <c r="E486" i="1"/>
  <c r="E485" i="1" s="1"/>
  <c r="G483" i="1"/>
  <c r="G482" i="1" s="1"/>
  <c r="F483" i="1"/>
  <c r="F482" i="1" s="1"/>
  <c r="E483" i="1"/>
  <c r="E482" i="1" s="1"/>
  <c r="G480" i="1"/>
  <c r="F480" i="1"/>
  <c r="E480" i="1"/>
  <c r="G476" i="1"/>
  <c r="F476" i="1"/>
  <c r="E476" i="1"/>
  <c r="G474" i="1"/>
  <c r="F474" i="1"/>
  <c r="E474" i="1"/>
  <c r="G472" i="1"/>
  <c r="F472" i="1"/>
  <c r="E472" i="1"/>
  <c r="G470" i="1"/>
  <c r="F470" i="1"/>
  <c r="E470" i="1"/>
  <c r="G468" i="1"/>
  <c r="F468" i="1"/>
  <c r="E468" i="1"/>
  <c r="G466" i="1"/>
  <c r="F466" i="1"/>
  <c r="E466" i="1"/>
  <c r="G464" i="1"/>
  <c r="F464" i="1"/>
  <c r="E464" i="1"/>
  <c r="G462" i="1"/>
  <c r="F462" i="1"/>
  <c r="E462" i="1"/>
  <c r="G460" i="1"/>
  <c r="F460" i="1"/>
  <c r="E460" i="1"/>
  <c r="G458" i="1"/>
  <c r="F458" i="1"/>
  <c r="E458" i="1"/>
  <c r="G456" i="1"/>
  <c r="F456" i="1"/>
  <c r="E456" i="1"/>
  <c r="G454" i="1"/>
  <c r="F454" i="1"/>
  <c r="E454" i="1"/>
  <c r="G452" i="1"/>
  <c r="F452" i="1"/>
  <c r="E452" i="1"/>
  <c r="G446" i="1"/>
  <c r="G443" i="1" s="1"/>
  <c r="G442" i="1" s="1"/>
  <c r="F446" i="1"/>
  <c r="F443" i="1" s="1"/>
  <c r="F442" i="1" s="1"/>
  <c r="E446" i="1"/>
  <c r="G440" i="1"/>
  <c r="G437" i="1" s="1"/>
  <c r="F440" i="1"/>
  <c r="F437" i="1" s="1"/>
  <c r="E440" i="1"/>
  <c r="E437" i="1" s="1"/>
  <c r="G435" i="1"/>
  <c r="F435" i="1"/>
  <c r="E435" i="1"/>
  <c r="G433" i="1"/>
  <c r="F433" i="1"/>
  <c r="E433" i="1"/>
  <c r="G430" i="1"/>
  <c r="F430" i="1"/>
  <c r="E430" i="1"/>
  <c r="G428" i="1"/>
  <c r="F428" i="1"/>
  <c r="E428" i="1"/>
  <c r="F403" i="1"/>
  <c r="F402" i="1" s="1"/>
  <c r="F401" i="1" s="1"/>
  <c r="F395" i="1" s="1"/>
  <c r="G403" i="1"/>
  <c r="G402" i="1" s="1"/>
  <c r="G401" i="1" s="1"/>
  <c r="G395" i="1" s="1"/>
  <c r="E403" i="1"/>
  <c r="E402" i="1" s="1"/>
  <c r="E401" i="1" s="1"/>
  <c r="E395" i="1" s="1"/>
  <c r="F372" i="1"/>
  <c r="F371" i="1" s="1"/>
  <c r="G372" i="1"/>
  <c r="G371" i="1" s="1"/>
  <c r="E371" i="1"/>
  <c r="F352" i="1"/>
  <c r="G352" i="1"/>
  <c r="F545" i="1" l="1"/>
  <c r="F544" i="1" s="1"/>
  <c r="E545" i="1"/>
  <c r="E544" i="1" s="1"/>
  <c r="G545" i="1"/>
  <c r="G544" i="1" s="1"/>
  <c r="E534" i="1"/>
  <c r="E533" i="1" s="1"/>
  <c r="E532" i="1" s="1"/>
  <c r="E451" i="1"/>
  <c r="E488" i="1"/>
  <c r="G607" i="1"/>
  <c r="G606" i="1" s="1"/>
  <c r="F598" i="1"/>
  <c r="F597" i="1" s="1"/>
  <c r="E606" i="1"/>
  <c r="F606" i="1"/>
  <c r="G598" i="1"/>
  <c r="G597" i="1" s="1"/>
  <c r="E443" i="1"/>
  <c r="E442" i="1" s="1"/>
  <c r="G617" i="1"/>
  <c r="G616" i="1" s="1"/>
  <c r="F617" i="1"/>
  <c r="F616" i="1" s="1"/>
  <c r="E617" i="1"/>
  <c r="E616" i="1" s="1"/>
  <c r="F578" i="1"/>
  <c r="G578" i="1"/>
  <c r="G567" i="1"/>
  <c r="E557" i="1"/>
  <c r="E567" i="1"/>
  <c r="E583" i="1"/>
  <c r="E577" i="1" s="1"/>
  <c r="E576" i="1" s="1"/>
  <c r="F567" i="1"/>
  <c r="F500" i="1"/>
  <c r="F499" i="1" s="1"/>
  <c r="F427" i="1"/>
  <c r="F426" i="1" s="1"/>
  <c r="F425" i="1" s="1"/>
  <c r="F424" i="1" s="1"/>
  <c r="E632" i="1"/>
  <c r="E631" i="1" s="1"/>
  <c r="E623" i="1" s="1"/>
  <c r="F632" i="1"/>
  <c r="F631" i="1" s="1"/>
  <c r="F623" i="1" s="1"/>
  <c r="F557" i="1"/>
  <c r="E510" i="1"/>
  <c r="G583" i="1"/>
  <c r="F488" i="1"/>
  <c r="G500" i="1"/>
  <c r="G499" i="1" s="1"/>
  <c r="F510" i="1"/>
  <c r="F509" i="1" s="1"/>
  <c r="F508" i="1" s="1"/>
  <c r="F507" i="1" s="1"/>
  <c r="G534" i="1"/>
  <c r="G533" i="1" s="1"/>
  <c r="G532" i="1" s="1"/>
  <c r="F583" i="1"/>
  <c r="F451" i="1"/>
  <c r="F534" i="1"/>
  <c r="F533" i="1" s="1"/>
  <c r="F532" i="1" s="1"/>
  <c r="G557" i="1"/>
  <c r="G632" i="1"/>
  <c r="G631" i="1" s="1"/>
  <c r="G623" i="1" s="1"/>
  <c r="G427" i="1"/>
  <c r="G426" i="1" s="1"/>
  <c r="G425" i="1" s="1"/>
  <c r="G424" i="1" s="1"/>
  <c r="G488" i="1"/>
  <c r="G510" i="1"/>
  <c r="G509" i="1" s="1"/>
  <c r="G508" i="1" s="1"/>
  <c r="E427" i="1"/>
  <c r="E426" i="1" s="1"/>
  <c r="G451" i="1"/>
  <c r="E500" i="1"/>
  <c r="E499" i="1" s="1"/>
  <c r="G393" i="1"/>
  <c r="G390" i="1" s="1"/>
  <c r="G384" i="1" s="1"/>
  <c r="F393" i="1"/>
  <c r="F390" i="1" s="1"/>
  <c r="F384" i="1" s="1"/>
  <c r="E393" i="1"/>
  <c r="E390" i="1" s="1"/>
  <c r="E384" i="1" s="1"/>
  <c r="G369" i="1"/>
  <c r="G368" i="1" s="1"/>
  <c r="F369" i="1"/>
  <c r="F368" i="1" s="1"/>
  <c r="E369" i="1"/>
  <c r="E368" i="1" s="1"/>
  <c r="G364" i="1"/>
  <c r="F364" i="1"/>
  <c r="E364" i="1"/>
  <c r="G362" i="1"/>
  <c r="F362" i="1"/>
  <c r="E362" i="1"/>
  <c r="G360" i="1"/>
  <c r="F360" i="1"/>
  <c r="E360" i="1"/>
  <c r="G358" i="1"/>
  <c r="F358" i="1"/>
  <c r="E358" i="1"/>
  <c r="G356" i="1"/>
  <c r="F356" i="1"/>
  <c r="E356" i="1"/>
  <c r="G336" i="1"/>
  <c r="F336" i="1"/>
  <c r="E336" i="1"/>
  <c r="G334" i="1"/>
  <c r="F334" i="1"/>
  <c r="E334" i="1"/>
  <c r="G332" i="1"/>
  <c r="F332" i="1"/>
  <c r="E332" i="1"/>
  <c r="G324" i="1"/>
  <c r="F324" i="1"/>
  <c r="E324" i="1"/>
  <c r="G320" i="1"/>
  <c r="F320" i="1"/>
  <c r="E320" i="1"/>
  <c r="G300" i="1"/>
  <c r="F300" i="1"/>
  <c r="E300" i="1"/>
  <c r="G296" i="1"/>
  <c r="F296" i="1"/>
  <c r="E296" i="1"/>
  <c r="E291" i="1"/>
  <c r="G285" i="1"/>
  <c r="F285" i="1"/>
  <c r="E285" i="1"/>
  <c r="E282" i="1" s="1"/>
  <c r="E281" i="1" s="1"/>
  <c r="G279" i="1"/>
  <c r="G278" i="1" s="1"/>
  <c r="F279" i="1"/>
  <c r="F278" i="1" s="1"/>
  <c r="E279" i="1"/>
  <c r="E278" i="1" s="1"/>
  <c r="G276" i="1"/>
  <c r="G275" i="1" s="1"/>
  <c r="F276" i="1"/>
  <c r="F275" i="1" s="1"/>
  <c r="E276" i="1"/>
  <c r="E275" i="1" s="1"/>
  <c r="G266" i="1"/>
  <c r="G265" i="1" s="1"/>
  <c r="G264" i="1" s="1"/>
  <c r="F266" i="1"/>
  <c r="F265" i="1" s="1"/>
  <c r="F264" i="1" s="1"/>
  <c r="E266" i="1"/>
  <c r="E265" i="1" s="1"/>
  <c r="E264" i="1" s="1"/>
  <c r="G262" i="1"/>
  <c r="G261" i="1" s="1"/>
  <c r="G260" i="1" s="1"/>
  <c r="F262" i="1"/>
  <c r="F261" i="1" s="1"/>
  <c r="F260" i="1" s="1"/>
  <c r="E262" i="1"/>
  <c r="E261" i="1" s="1"/>
  <c r="E260" i="1" s="1"/>
  <c r="G258" i="1"/>
  <c r="G257" i="1" s="1"/>
  <c r="F258" i="1"/>
  <c r="F257" i="1" s="1"/>
  <c r="E258" i="1"/>
  <c r="E257" i="1" s="1"/>
  <c r="E247" i="1" s="1"/>
  <c r="G237" i="1"/>
  <c r="G236" i="1" s="1"/>
  <c r="F237" i="1"/>
  <c r="F236" i="1" s="1"/>
  <c r="E236" i="1"/>
  <c r="G234" i="1"/>
  <c r="F234" i="1"/>
  <c r="E234" i="1"/>
  <c r="G232" i="1"/>
  <c r="F232" i="1"/>
  <c r="E232" i="1"/>
  <c r="G228" i="1"/>
  <c r="F228" i="1"/>
  <c r="E228" i="1"/>
  <c r="E223" i="1" s="1"/>
  <c r="G224" i="1"/>
  <c r="F224" i="1"/>
  <c r="G203" i="1"/>
  <c r="F203" i="1"/>
  <c r="E203" i="1"/>
  <c r="G201" i="1"/>
  <c r="F201" i="1"/>
  <c r="E201" i="1"/>
  <c r="G197" i="1"/>
  <c r="F197" i="1"/>
  <c r="E197" i="1"/>
  <c r="G195" i="1"/>
  <c r="F195" i="1"/>
  <c r="E195" i="1"/>
  <c r="G189" i="1"/>
  <c r="F189" i="1"/>
  <c r="E189" i="1"/>
  <c r="G175" i="1"/>
  <c r="F175" i="1"/>
  <c r="E175" i="1"/>
  <c r="G171" i="1"/>
  <c r="F171" i="1"/>
  <c r="E171" i="1"/>
  <c r="G169" i="1"/>
  <c r="F169" i="1"/>
  <c r="E169" i="1"/>
  <c r="G167" i="1"/>
  <c r="F167" i="1"/>
  <c r="E167" i="1"/>
  <c r="G165" i="1"/>
  <c r="F165" i="1"/>
  <c r="E165" i="1"/>
  <c r="G163" i="1"/>
  <c r="F163" i="1"/>
  <c r="E163" i="1"/>
  <c r="G161" i="1"/>
  <c r="F161" i="1"/>
  <c r="E161" i="1"/>
  <c r="G151" i="1"/>
  <c r="G148" i="1" s="1"/>
  <c r="F151" i="1"/>
  <c r="F148" i="1" s="1"/>
  <c r="E151" i="1"/>
  <c r="E148" i="1" s="1"/>
  <c r="G143" i="1"/>
  <c r="G142" i="1" s="1"/>
  <c r="G141" i="1" s="1"/>
  <c r="G140" i="1" s="1"/>
  <c r="G139" i="1" s="1"/>
  <c r="F143" i="1"/>
  <c r="F142" i="1" s="1"/>
  <c r="F141" i="1" s="1"/>
  <c r="F140" i="1" s="1"/>
  <c r="F139" i="1" s="1"/>
  <c r="E143" i="1"/>
  <c r="E142" i="1" s="1"/>
  <c r="E141" i="1" s="1"/>
  <c r="E140" i="1" s="1"/>
  <c r="E139" i="1" s="1"/>
  <c r="G134" i="1"/>
  <c r="G133" i="1" s="1"/>
  <c r="G132" i="1" s="1"/>
  <c r="F134" i="1"/>
  <c r="F133" i="1" s="1"/>
  <c r="F132" i="1" s="1"/>
  <c r="E134" i="1"/>
  <c r="E133" i="1" s="1"/>
  <c r="E132" i="1" s="1"/>
  <c r="G129" i="1"/>
  <c r="G128" i="1" s="1"/>
  <c r="G127" i="1" s="1"/>
  <c r="F129" i="1"/>
  <c r="F128" i="1" s="1"/>
  <c r="F127" i="1" s="1"/>
  <c r="E129" i="1"/>
  <c r="E128" i="1" s="1"/>
  <c r="E127" i="1" s="1"/>
  <c r="G124" i="1"/>
  <c r="G121" i="1" s="1"/>
  <c r="G120" i="1" s="1"/>
  <c r="F124" i="1"/>
  <c r="F121" i="1" s="1"/>
  <c r="F120" i="1" s="1"/>
  <c r="E124" i="1"/>
  <c r="E121" i="1" s="1"/>
  <c r="E120" i="1" s="1"/>
  <c r="G118" i="1"/>
  <c r="F118" i="1"/>
  <c r="E118" i="1"/>
  <c r="G116" i="1"/>
  <c r="F116" i="1"/>
  <c r="E116" i="1"/>
  <c r="G107" i="1"/>
  <c r="G106" i="1" s="1"/>
  <c r="G105" i="1" s="1"/>
  <c r="G104" i="1" s="1"/>
  <c r="F107" i="1"/>
  <c r="F106" i="1" s="1"/>
  <c r="F105" i="1" s="1"/>
  <c r="F104" i="1" s="1"/>
  <c r="E107" i="1"/>
  <c r="E106" i="1" s="1"/>
  <c r="E105" i="1" s="1"/>
  <c r="E104" i="1" s="1"/>
  <c r="G100" i="1"/>
  <c r="G99" i="1" s="1"/>
  <c r="F100" i="1"/>
  <c r="F99" i="1" s="1"/>
  <c r="E100" i="1"/>
  <c r="E99" i="1" s="1"/>
  <c r="G96" i="1"/>
  <c r="G95" i="1" s="1"/>
  <c r="F96" i="1"/>
  <c r="F95" i="1" s="1"/>
  <c r="E96" i="1"/>
  <c r="E95" i="1" s="1"/>
  <c r="G91" i="1"/>
  <c r="F91" i="1"/>
  <c r="E91" i="1"/>
  <c r="G76" i="1"/>
  <c r="F76" i="1"/>
  <c r="E76" i="1"/>
  <c r="G74" i="1"/>
  <c r="F74" i="1"/>
  <c r="E74" i="1"/>
  <c r="G70" i="1"/>
  <c r="G69" i="1" s="1"/>
  <c r="G68" i="1" s="1"/>
  <c r="F70" i="1"/>
  <c r="F69" i="1" s="1"/>
  <c r="F68" i="1" s="1"/>
  <c r="E70" i="1"/>
  <c r="E69" i="1" s="1"/>
  <c r="E68" i="1" s="1"/>
  <c r="G51" i="1"/>
  <c r="G50" i="1" s="1"/>
  <c r="G49" i="1" s="1"/>
  <c r="G48" i="1" s="1"/>
  <c r="F50" i="1"/>
  <c r="F49" i="1" s="1"/>
  <c r="F48" i="1" s="1"/>
  <c r="E50" i="1"/>
  <c r="E49" i="1" s="1"/>
  <c r="E48" i="1" s="1"/>
  <c r="G45" i="1"/>
  <c r="F45" i="1"/>
  <c r="E45" i="1"/>
  <c r="G42" i="1"/>
  <c r="F42" i="1"/>
  <c r="E42" i="1"/>
  <c r="G40" i="1"/>
  <c r="F40" i="1"/>
  <c r="E40" i="1"/>
  <c r="G32" i="1"/>
  <c r="F32" i="1"/>
  <c r="G28" i="1"/>
  <c r="F28" i="1"/>
  <c r="E28" i="1"/>
  <c r="G22" i="1"/>
  <c r="F22" i="1"/>
  <c r="E22" i="1"/>
  <c r="G20" i="1"/>
  <c r="F20" i="1"/>
  <c r="E20" i="1"/>
  <c r="G18" i="1"/>
  <c r="F18" i="1"/>
  <c r="E18" i="1"/>
  <c r="G14" i="1"/>
  <c r="G13" i="1" s="1"/>
  <c r="G12" i="1" s="1"/>
  <c r="F14" i="1"/>
  <c r="F13" i="1" s="1"/>
  <c r="F12" i="1" s="1"/>
  <c r="E14" i="1"/>
  <c r="E13" i="1" s="1"/>
  <c r="E12" i="1" s="1"/>
  <c r="F622" i="1" l="1"/>
  <c r="G622" i="1"/>
  <c r="E160" i="1"/>
  <c r="E159" i="1" s="1"/>
  <c r="E158" i="1" s="1"/>
  <c r="E157" i="1" s="1"/>
  <c r="E73" i="1"/>
  <c r="E186" i="1"/>
  <c r="E179" i="1" s="1"/>
  <c r="E231" i="1"/>
  <c r="E230" i="1" s="1"/>
  <c r="E94" i="1"/>
  <c r="E93" i="1" s="1"/>
  <c r="E246" i="1"/>
  <c r="E450" i="1"/>
  <c r="E449" i="1" s="1"/>
  <c r="F349" i="1"/>
  <c r="E349" i="1"/>
  <c r="E348" i="1" s="1"/>
  <c r="E347" i="1" s="1"/>
  <c r="E344" i="1" s="1"/>
  <c r="E290" i="1"/>
  <c r="F290" i="1"/>
  <c r="E622" i="1"/>
  <c r="G290" i="1"/>
  <c r="F160" i="1"/>
  <c r="F159" i="1" s="1"/>
  <c r="F158" i="1" s="1"/>
  <c r="F157" i="1" s="1"/>
  <c r="G160" i="1"/>
  <c r="G159" i="1" s="1"/>
  <c r="G158" i="1" s="1"/>
  <c r="G157" i="1" s="1"/>
  <c r="E509" i="1"/>
  <c r="G282" i="1"/>
  <c r="G281" i="1" s="1"/>
  <c r="F282" i="1"/>
  <c r="F281" i="1" s="1"/>
  <c r="E113" i="1"/>
  <c r="E112" i="1" s="1"/>
  <c r="E111" i="1" s="1"/>
  <c r="E110" i="1" s="1"/>
  <c r="E109" i="1" s="1"/>
  <c r="E596" i="1"/>
  <c r="E592" i="1" s="1"/>
  <c r="G596" i="1"/>
  <c r="G592" i="1" s="1"/>
  <c r="G591" i="1" s="1"/>
  <c r="F596" i="1"/>
  <c r="F592" i="1" s="1"/>
  <c r="F73" i="1"/>
  <c r="E425" i="1"/>
  <c r="E424" i="1" s="1"/>
  <c r="G73" i="1"/>
  <c r="E147" i="1"/>
  <c r="E146" i="1" s="1"/>
  <c r="E145" i="1" s="1"/>
  <c r="F147" i="1"/>
  <c r="F146" i="1" s="1"/>
  <c r="F145" i="1" s="1"/>
  <c r="E222" i="1"/>
  <c r="F223" i="1"/>
  <c r="F222" i="1" s="1"/>
  <c r="G223" i="1"/>
  <c r="G222" i="1" s="1"/>
  <c r="G147" i="1"/>
  <c r="G146" i="1" s="1"/>
  <c r="G145" i="1" s="1"/>
  <c r="F216" i="1"/>
  <c r="G216" i="1"/>
  <c r="G349" i="1"/>
  <c r="G556" i="1"/>
  <c r="F556" i="1"/>
  <c r="F113" i="1"/>
  <c r="F112" i="1" s="1"/>
  <c r="F111" i="1" s="1"/>
  <c r="F110" i="1" s="1"/>
  <c r="F109" i="1" s="1"/>
  <c r="E274" i="1"/>
  <c r="E273" i="1" s="1"/>
  <c r="F274" i="1"/>
  <c r="G577" i="1"/>
  <c r="G576" i="1" s="1"/>
  <c r="F450" i="1"/>
  <c r="E556" i="1"/>
  <c r="E543" i="1" s="1"/>
  <c r="E542" i="1" s="1"/>
  <c r="G450" i="1"/>
  <c r="F577" i="1"/>
  <c r="F576" i="1" s="1"/>
  <c r="G113" i="1"/>
  <c r="G112" i="1" s="1"/>
  <c r="G111" i="1" s="1"/>
  <c r="G110" i="1" s="1"/>
  <c r="G109" i="1" s="1"/>
  <c r="F56" i="1"/>
  <c r="F55" i="1" s="1"/>
  <c r="F54" i="1" s="1"/>
  <c r="F94" i="1"/>
  <c r="F93" i="1" s="1"/>
  <c r="E17" i="1"/>
  <c r="E16" i="1" s="1"/>
  <c r="F180" i="1"/>
  <c r="G94" i="1"/>
  <c r="G93" i="1" s="1"/>
  <c r="F37" i="1"/>
  <c r="F31" i="1" s="1"/>
  <c r="F30" i="1" s="1"/>
  <c r="F186" i="1"/>
  <c r="G186" i="1"/>
  <c r="G331" i="1"/>
  <c r="F17" i="1"/>
  <c r="F16" i="1" s="1"/>
  <c r="G17" i="1"/>
  <c r="G16" i="1" s="1"/>
  <c r="G37" i="1"/>
  <c r="G31" i="1" s="1"/>
  <c r="G30" i="1" s="1"/>
  <c r="G180" i="1"/>
  <c r="E331" i="1"/>
  <c r="F331" i="1"/>
  <c r="G56" i="1"/>
  <c r="G55" i="1" s="1"/>
  <c r="G54" i="1" s="1"/>
  <c r="E56" i="1"/>
  <c r="E55" i="1" s="1"/>
  <c r="E54" i="1" s="1"/>
  <c r="F231" i="1"/>
  <c r="F230" i="1" s="1"/>
  <c r="G231" i="1"/>
  <c r="G230" i="1" s="1"/>
  <c r="G507" i="1"/>
  <c r="E37" i="1"/>
  <c r="E31" i="1" s="1"/>
  <c r="E30" i="1" s="1"/>
  <c r="G274" i="1"/>
  <c r="G247" i="1"/>
  <c r="G246" i="1" s="1"/>
  <c r="F247" i="1"/>
  <c r="F246" i="1" s="1"/>
  <c r="F591" i="1" l="1"/>
  <c r="E240" i="1"/>
  <c r="E72" i="1"/>
  <c r="E508" i="1"/>
  <c r="E507" i="1" s="1"/>
  <c r="E591" i="1"/>
  <c r="F449" i="1"/>
  <c r="F448" i="1" s="1"/>
  <c r="E448" i="1"/>
  <c r="G449" i="1"/>
  <c r="G448" i="1" s="1"/>
  <c r="E289" i="1"/>
  <c r="E288" i="1" s="1"/>
  <c r="E287" i="1" s="1"/>
  <c r="F289" i="1"/>
  <c r="F288" i="1" s="1"/>
  <c r="F287" i="1" s="1"/>
  <c r="G289" i="1"/>
  <c r="G288" i="1" s="1"/>
  <c r="G287" i="1" s="1"/>
  <c r="F273" i="1"/>
  <c r="F240" i="1" s="1"/>
  <c r="G273" i="1"/>
  <c r="G240" i="1" s="1"/>
  <c r="F215" i="1"/>
  <c r="F214" i="1" s="1"/>
  <c r="G215" i="1"/>
  <c r="G214" i="1" s="1"/>
  <c r="E215" i="1"/>
  <c r="E214" i="1" s="1"/>
  <c r="G543" i="1"/>
  <c r="G542" i="1" s="1"/>
  <c r="F543" i="1"/>
  <c r="F542" i="1" s="1"/>
  <c r="F348" i="1"/>
  <c r="F347" i="1" s="1"/>
  <c r="F344" i="1" s="1"/>
  <c r="G348" i="1"/>
  <c r="G347" i="1" s="1"/>
  <c r="G344" i="1" s="1"/>
  <c r="G72" i="1"/>
  <c r="G11" i="1" s="1"/>
  <c r="E178" i="1"/>
  <c r="E177" i="1" s="1"/>
  <c r="F179" i="1"/>
  <c r="F178" i="1" s="1"/>
  <c r="F177" i="1" s="1"/>
  <c r="G179" i="1"/>
  <c r="G178" i="1" s="1"/>
  <c r="G177" i="1" s="1"/>
  <c r="F72" i="1"/>
  <c r="F11" i="1" s="1"/>
  <c r="E423" i="1" l="1"/>
  <c r="F423" i="1"/>
  <c r="G423" i="1"/>
  <c r="E11" i="1"/>
  <c r="F239" i="1"/>
  <c r="E239" i="1"/>
  <c r="E138" i="1"/>
  <c r="G239" i="1"/>
  <c r="F138" i="1"/>
  <c r="G138" i="1"/>
  <c r="E764" i="1" l="1"/>
  <c r="G764" i="1"/>
  <c r="F764" i="1"/>
</calcChain>
</file>

<file path=xl/sharedStrings.xml><?xml version="1.0" encoding="utf-8"?>
<sst xmlns="http://schemas.openxmlformats.org/spreadsheetml/2006/main" count="2254" uniqueCount="715">
  <si>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</si>
  <si>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</si>
  <si>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</si>
  <si>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</si>
  <si>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</si>
  <si>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</si>
  <si>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</si>
  <si>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</si>
  <si>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</si>
  <si>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</si>
  <si>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</si>
  <si>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</si>
  <si>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</si>
  <si>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</si>
  <si>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</si>
  <si>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</si>
  <si>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</si>
  <si>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</si>
  <si>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</si>
  <si>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</si>
  <si>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</si>
  <si>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</si>
  <si>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</si>
  <si>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</si>
  <si>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</si>
  <si>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</si>
  <si>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</si>
  <si>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</si>
  <si>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</si>
  <si>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</si>
  <si>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</si>
  <si>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</si>
  <si>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</si>
  <si>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</si>
  <si>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</si>
  <si>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</si>
  <si>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</si>
  <si>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</si>
  <si>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</si>
  <si>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</si>
  <si>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</si>
  <si>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</si>
  <si>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</si>
  <si>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</si>
  <si>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</si>
  <si>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</si>
  <si>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</si>
  <si>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</si>
  <si>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</si>
  <si>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</si>
  <si>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</si>
  <si>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</si>
  <si>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</si>
  <si>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</si>
  <si>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</si>
  <si>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</si>
  <si>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</si>
  <si>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</si>
  <si>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</si>
  <si>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</si>
  <si>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</si>
  <si>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</si>
  <si>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</si>
  <si>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</si>
  <si>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</si>
  <si>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</si>
  <si>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Транспорт</t>
  </si>
  <si>
    <t>0408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</si>
  <si>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</si>
  <si>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</si>
  <si>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</si>
  <si>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</si>
  <si>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</si>
  <si>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</si>
  <si>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</si>
  <si>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</si>
  <si>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</si>
  <si>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</si>
  <si>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</si>
  <si>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</si>
  <si>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</si>
  <si>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</si>
  <si>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</si>
  <si>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</si>
  <si>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</si>
  <si>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</si>
  <si>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</si>
  <si>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</si>
  <si>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</si>
  <si>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</si>
  <si>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</si>
  <si>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</si>
  <si>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</si>
  <si>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</si>
  <si>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</si>
  <si>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</si>
  <si>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</si>
  <si>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</si>
  <si>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</si>
  <si>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</si>
  <si>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</si>
  <si>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</si>
  <si>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</si>
  <si>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</si>
  <si>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</si>
  <si>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</si>
  <si>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</si>
  <si>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</si>
  <si>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</si>
  <si>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</si>
  <si>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</si>
  <si>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</si>
  <si>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</si>
  <si>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</si>
  <si>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</si>
  <si>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</si>
  <si>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</si>
  <si>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</si>
  <si>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</si>
  <si>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</si>
  <si>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</si>
  <si>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</si>
  <si>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</si>
  <si>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</si>
  <si>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</si>
  <si>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</si>
  <si>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</si>
  <si>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</si>
  <si>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</si>
  <si>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</si>
  <si>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</si>
  <si>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</si>
  <si>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</si>
  <si>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</si>
  <si>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</si>
  <si>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</si>
  <si>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</si>
  <si>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</si>
  <si>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</si>
  <si>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</si>
  <si>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</si>
  <si>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</si>
  <si>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</si>
  <si>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</si>
  <si>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</si>
  <si>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</si>
  <si>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</si>
  <si>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</si>
  <si>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</si>
  <si>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</si>
  <si>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</si>
  <si>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</si>
  <si>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</si>
  <si>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</si>
  <si>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</si>
  <si>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</si>
  <si>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</si>
  <si>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</si>
  <si>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</si>
  <si>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</si>
  <si>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</si>
  <si>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</si>
  <si>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</si>
  <si>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</si>
  <si>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</si>
  <si>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</si>
  <si>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</si>
  <si>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</si>
  <si>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</si>
  <si>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</si>
  <si>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</si>
  <si>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</si>
  <si>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</si>
  <si>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</si>
  <si>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</si>
  <si>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</si>
  <si>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</si>
  <si>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</si>
  <si>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</si>
  <si>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</si>
  <si>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</si>
  <si>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</si>
  <si>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</si>
  <si>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</si>
  <si>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</si>
  <si>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</si>
  <si>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</si>
  <si>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</si>
  <si>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</si>
  <si>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</si>
  <si>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</si>
  <si>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</si>
  <si>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</si>
  <si>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</si>
  <si>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</si>
  <si>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</si>
  <si>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</si>
  <si>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</si>
  <si>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</si>
  <si>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</si>
  <si>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</si>
  <si>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</si>
  <si>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</si>
  <si>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</si>
  <si>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</si>
  <si>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</si>
  <si>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</si>
  <si>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</si>
  <si>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</si>
  <si>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</si>
  <si>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</si>
  <si>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</si>
  <si>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</si>
  <si>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</si>
  <si>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</si>
  <si>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</si>
  <si>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</si>
  <si>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</si>
  <si>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</si>
  <si>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</si>
  <si>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</si>
  <si>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</si>
  <si>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</si>
  <si>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</si>
  <si>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</si>
  <si>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</si>
  <si>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</si>
  <si>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</si>
  <si>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</si>
  <si>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</si>
  <si>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</si>
  <si>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</si>
  <si>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</si>
  <si>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</si>
  <si>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</si>
  <si>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</si>
  <si>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</si>
  <si>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02 1 R1 89000</t>
  </si>
  <si>
    <t>02 1 R1 89001</t>
  </si>
  <si>
    <t>Реализация инфраструктурных проектов, источником финансового обеспечения которых являются бюджетные кредиты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</si>
  <si>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</si>
  <si>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</si>
  <si>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03 4 04 00000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</si>
  <si>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</si>
  <si>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</si>
  <si>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</si>
  <si>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</si>
  <si>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00 1 00 87340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</si>
  <si>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</si>
  <si>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03 4 04 10800</t>
  </si>
  <si>
    <t>Обновление зеленой зоны города Благовещенска</t>
  </si>
  <si>
    <t>08 4 01 L1131</t>
  </si>
  <si>
    <t>2025 год</t>
  </si>
  <si>
    <t>Оказание поддержки бюджетам муниципальных образований, связанной с организацией транспортного обслуживания населения</t>
  </si>
  <si>
    <t>Приобретение бланков с защитой от подделки (карты маршрута регулярных перевозок)</t>
  </si>
  <si>
    <t>02 2 01 10620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</si>
  <si>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</si>
  <si>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</si>
  <si>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</si>
  <si>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</si>
  <si>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</si>
  <si>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</si>
  <si>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</si>
  <si>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</si>
  <si>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Подпрограмма "Капитальный ремонт жилищного фонда города Благовещенска"</t>
  </si>
  <si>
    <t>03 3 00 00000</t>
  </si>
  <si>
    <t>Проведение комплексных кадастровых работ</t>
  </si>
  <si>
    <t>11 0 01 L5110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</si>
  <si>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</si>
  <si>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</si>
  <si>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</si>
  <si>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</si>
  <si>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</si>
  <si>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</si>
  <si>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02 1 01 10662</t>
  </si>
  <si>
    <t>Расходы на обеспечение деятельности (оказание услуг, выполнение работ) муниципальных организаций  (учреждений)</t>
  </si>
  <si>
    <t>Мероприятия в сфере мобилизационной подготовки</t>
  </si>
  <si>
    <t>00 0 00 00091</t>
  </si>
  <si>
    <t>Выполнение работ по разработке схемы водоснабжения и водоотведения города Благовещенска</t>
  </si>
  <si>
    <t>03 1 01 10650</t>
  </si>
  <si>
    <t>Основное мероприятие "Озеленение территории города Благовещенска"</t>
  </si>
  <si>
    <t>2026 год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</si>
  <si>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</si>
  <si>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</si>
  <si>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</si>
  <si>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02 2 01 S8100</t>
  </si>
  <si>
    <t>02 2 01 98100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</si>
  <si>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</si>
  <si>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</si>
  <si>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>Расходы, направленные на ремонт общественных бань</t>
  </si>
  <si>
    <t>03 1 02 S9050</t>
  </si>
  <si>
    <t>Основное мероприятие "Региональный проект "Формирование комфортной городской среды"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</si>
  <si>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</si>
  <si>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</si>
  <si>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</si>
  <si>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</si>
  <si>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</si>
  <si>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</si>
  <si>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</si>
  <si>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</si>
  <si>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</si>
  <si>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</si>
  <si>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</si>
  <si>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</si>
  <si>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</si>
  <si>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</si>
  <si>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</si>
  <si>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</si>
  <si>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</si>
  <si>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</si>
  <si>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</si>
  <si>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</si>
  <si>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Предоставление субсидий бюджетным, автономным учреждениям и иным некоммерческим организациям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</si>
  <si>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</si>
  <si>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</si>
  <si>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</si>
  <si>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</si>
  <si>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</si>
  <si>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</si>
  <si>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</si>
  <si>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</si>
  <si>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</si>
  <si>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</si>
  <si>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</si>
  <si>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</si>
  <si>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</si>
  <si>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</si>
  <si>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</si>
  <si>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</si>
  <si>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</si>
  <si>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</si>
  <si>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</si>
  <si>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</si>
  <si>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</si>
  <si>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</si>
  <si>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</si>
  <si>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</si>
  <si>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</si>
  <si>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</si>
  <si>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</si>
  <si>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</si>
  <si>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</si>
  <si>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</si>
  <si>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</si>
  <si>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</si>
  <si>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</si>
  <si>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</si>
  <si>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</si>
  <si>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</si>
  <si>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</si>
  <si>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</si>
  <si>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</si>
  <si>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</si>
  <si>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</si>
  <si>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</si>
  <si>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</si>
  <si>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</si>
  <si>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</si>
  <si>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</si>
  <si>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</si>
  <si>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</si>
  <si>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</si>
  <si>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</si>
  <si>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</si>
  <si>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</si>
  <si>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</si>
  <si>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</si>
  <si>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</si>
  <si>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</si>
  <si>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</si>
  <si>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</si>
  <si>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</si>
  <si>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</si>
  <si>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</si>
  <si>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</si>
  <si>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</si>
  <si>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</si>
  <si>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</si>
  <si>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</si>
  <si>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</si>
  <si>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</si>
  <si>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</si>
  <si>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</si>
  <si>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</si>
  <si>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</si>
  <si>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</si>
  <si>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</si>
  <si>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</si>
  <si>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</si>
  <si>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</si>
  <si>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</si>
  <si>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</si>
  <si>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</si>
  <si>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</si>
  <si>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</si>
  <si>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</si>
  <si>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</si>
  <si>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</si>
  <si>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</si>
  <si>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</si>
  <si>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</si>
  <si>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</si>
  <si>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</si>
  <si>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</si>
  <si>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</si>
  <si>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</si>
  <si>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</si>
  <si>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</si>
  <si>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</si>
  <si>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</si>
  <si>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</si>
  <si>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</si>
  <si>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</si>
  <si>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</si>
  <si>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</si>
  <si>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</si>
  <si>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</si>
  <si>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</si>
  <si>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</si>
  <si>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</si>
  <si>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</si>
  <si>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</si>
  <si>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</si>
  <si>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</si>
  <si>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</si>
  <si>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</si>
  <si>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</si>
  <si>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</si>
  <si>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</si>
  <si>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</si>
  <si>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</si>
  <si>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</si>
  <si>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</si>
  <si>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</si>
  <si>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</si>
  <si>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</si>
  <si>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</si>
  <si>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</si>
  <si>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</si>
  <si>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</si>
  <si>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</si>
  <si>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</si>
  <si>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</si>
  <si>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</si>
  <si>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</si>
  <si>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</si>
  <si>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</si>
  <si>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</si>
  <si>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</si>
  <si>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</si>
  <si>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</si>
  <si>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</si>
  <si>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</si>
  <si>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</si>
  <si>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</si>
  <si>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</si>
  <si>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</si>
  <si>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</si>
  <si>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</si>
  <si>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</si>
  <si>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</si>
  <si>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</si>
  <si>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</si>
  <si>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</si>
  <si>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</si>
  <si>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</si>
  <si>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</si>
  <si>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</si>
  <si>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</si>
  <si>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</si>
  <si>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</si>
  <si>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</si>
  <si>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</si>
  <si>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</si>
  <si>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</si>
  <si>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</si>
  <si>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</si>
  <si>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</si>
  <si>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</si>
  <si>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</si>
  <si>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</si>
  <si>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</si>
  <si>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</si>
  <si>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</si>
  <si>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</si>
  <si>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</si>
  <si>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</si>
  <si>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</si>
  <si>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</si>
  <si>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</si>
  <si>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</si>
  <si>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</si>
  <si>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</si>
  <si>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</si>
  <si>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</si>
  <si>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</si>
  <si>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</si>
  <si>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</si>
  <si>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</si>
  <si>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</si>
  <si>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</si>
  <si>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</si>
  <si>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</si>
  <si>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</si>
  <si>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</si>
  <si>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</si>
  <si>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</si>
  <si>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</si>
  <si>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</si>
  <si>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</si>
  <si>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</si>
  <si>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</si>
  <si>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</si>
  <si>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</si>
  <si>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</si>
  <si>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</si>
  <si>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</si>
  <si>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</si>
  <si>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</si>
  <si>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</si>
  <si>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</si>
  <si>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</si>
  <si>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</si>
  <si>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</si>
  <si>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</si>
  <si>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</si>
  <si>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</si>
  <si>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</si>
  <si>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</si>
  <si>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</si>
  <si>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</si>
  <si>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</si>
  <si>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</si>
  <si>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</si>
  <si>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</si>
  <si>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</si>
  <si>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</si>
  <si>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</si>
  <si>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</si>
  <si>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 6 01 S0700</t>
  </si>
  <si>
    <t>Охрана семьи и детства</t>
  </si>
  <si>
    <t>1004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</si>
  <si>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</si>
  <si>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</si>
  <si>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</si>
  <si>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</si>
  <si>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</si>
  <si>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</si>
  <si>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</si>
  <si>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</si>
  <si>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</si>
  <si>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</si>
  <si>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</si>
  <si>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</t>
  </si>
  <si>
    <t>Охрана окружающей среды</t>
  </si>
  <si>
    <t>Другие вопросы в области охраны окружающей среды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</si>
  <si>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</si>
  <si>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0600</t>
  </si>
  <si>
    <t>0605</t>
  </si>
  <si>
    <t>08 4 01 60291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</si>
  <si>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</si>
  <si>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</si>
  <si>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</si>
  <si>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</si>
  <si>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</si>
  <si>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</si>
  <si>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Автомобильная дорога по ул. Конная от ул. Пушкина до ул. Набережная, г. Благовещенск, Амурская область (прочие затраты)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</si>
  <si>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на 2024 год и плановый период 2025 и 2026 годов</t>
  </si>
  <si>
    <t>на 2024 год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</si>
  <si>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</si>
  <si>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Основное мероприятие "Обеспечение мероприятия по землеустройству и землепользованию"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</si>
  <si>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</si>
  <si>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</si>
  <si>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от 30.11.2023 № 63/105</t>
  </si>
  <si>
    <t>"Приложение № 4
к решению Благовещенской
городской Думы</t>
  </si>
  <si>
    <t>Обеспечение проведения выборов и референдумов</t>
  </si>
  <si>
    <t>Расходы, связанные с подготовкой и проведением выборов Президента Российской Федерации</t>
  </si>
  <si>
    <t>0107</t>
  </si>
  <si>
    <t>00 0 00 00110</t>
  </si>
  <si>
    <t>Расходы на исполнение судебных решений</t>
  </si>
  <si>
    <t>Штрафы за административное нарушение</t>
  </si>
  <si>
    <t>00 0 00 70021</t>
  </si>
  <si>
    <t>00 0 0070023</t>
  </si>
  <si>
    <t>09 1 03 L5051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</si>
  <si>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</si>
  <si>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13 0 04 L5052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</si>
  <si>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</si>
  <si>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 0 F2 54240</t>
  </si>
  <si>
    <t>Основное мероприятие " Региональный проект "Спорт-норма жизни"</t>
  </si>
  <si>
    <t>Государственная поддержка организаций, входящих в систему спортивной подготовки</t>
  </si>
  <si>
    <t>04 1 Р5 00000</t>
  </si>
  <si>
    <t>04 1 Р5 50810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</si>
  <si>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</si>
  <si>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</si>
  <si>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</si>
  <si>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</si>
  <si>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</si>
  <si>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</si>
  <si>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Основное мероприятие "Региональный проект "Чистая вода"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</si>
  <si>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</si>
  <si>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00000</t>
  </si>
  <si>
    <t>03 1 F5 S0670</t>
  </si>
  <si>
    <t>Сливная станция с. Садовое, Амурская область (в т.ч. проектные работы)</t>
  </si>
  <si>
    <t>03 1 01 40660</t>
  </si>
  <si>
    <t>Реконструкция тепловой сети в квартале 345 г. Благовещенск, Амурская область (в т.ч. проектные работы)</t>
  </si>
  <si>
    <t>Реконструкция тепловой сети в квартале 345 г. Благовещенск, Амурская область (строительный контроль)</t>
  </si>
  <si>
    <t>03 1 01 40910</t>
  </si>
  <si>
    <t>03 1 01 40911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</si>
  <si>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</si>
  <si>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03 1 01 97002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</si>
  <si>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</si>
  <si>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</si>
  <si>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Благоустройство «Военно-мемориального
участка на действующем кладбище 17 км Новотроицкое шоссе"</t>
  </si>
  <si>
    <t>08 4 01 10676</t>
  </si>
  <si>
    <t>Основное мероприятие "Региональный проект "Культурная среда"</t>
  </si>
  <si>
    <t>Создание модельных муниципальных библиотек</t>
  </si>
  <si>
    <t>05 3 А1 00000</t>
  </si>
  <si>
    <t>05 3 А1 54540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</si>
  <si>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</si>
  <si>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</si>
  <si>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</si>
  <si>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S7401</t>
  </si>
  <si>
    <t>Проведение общегородского конкурса "Фестиваль цветов "Город в цвете"</t>
  </si>
  <si>
    <t>03 4 04 10830</t>
  </si>
  <si>
    <t>01 1 F3 67483</t>
  </si>
  <si>
    <t>Подпрограмма "Улучшение жилищных условий работников муниципальных организаций города Благовещенска"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</si>
  <si>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</si>
  <si>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</si>
  <si>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01 2 00 00000</t>
  </si>
  <si>
    <t>01 2 01 00000</t>
  </si>
  <si>
    <t xml:space="preserve">1003 </t>
  </si>
  <si>
    <t>01 2 01 80070</t>
  </si>
  <si>
    <t>03 4 01 97002</t>
  </si>
  <si>
    <t>Проведение выборов органов местного самоуправления</t>
  </si>
  <si>
    <t>00 0 00 00100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</si>
  <si>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</si>
  <si>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</si>
  <si>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Субсидии юридическим лицам на финансовое обеспечение затрат, связанных с обустройством мест массового отдыха населения (парков)</t>
  </si>
  <si>
    <t>05 5 03 60351</t>
  </si>
  <si>
    <t>800</t>
  </si>
  <si>
    <t>Освещение значимых общественных и социальных объектов города Благовещенска за счет пожертвований</t>
  </si>
  <si>
    <t>05 4 01 10630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</si>
  <si>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</si>
  <si>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04 1 02 10630</t>
  </si>
  <si>
    <t>Поддержка проектов развития территорий Амурской области, основанных на местных инициативах</t>
  </si>
  <si>
    <t>05 4 01 10400</t>
  </si>
  <si>
    <t>05 3 01 10630</t>
  </si>
  <si>
    <t>01 1 F3 6748S</t>
  </si>
  <si>
    <t>Обновление и укрепление материально-технической базы АПК "Безопасный город"</t>
  </si>
  <si>
    <t>08 1 01 10330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</si>
  <si>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</si>
  <si>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«Обеспечение мероприятий по расселению и ликвидации аварийного жилищного фонда»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</si>
  <si>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</si>
  <si>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>01 7 00 00000</t>
  </si>
  <si>
    <t>01 7 01 00000</t>
  </si>
  <si>
    <t>01 7 01 70041</t>
  </si>
  <si>
    <t>Капитальный ремонт жилищного фонда г. Благовещенска</t>
  </si>
  <si>
    <t>Закупка товаров, работ и услуг для обеспечения государственных(муниципальных) нужд</t>
  </si>
  <si>
    <t>03 3 01 10220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</si>
  <si>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</si>
  <si>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</si>
  <si>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</si>
  <si>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</si>
  <si>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03 1 01 10711</t>
  </si>
  <si>
    <t>02 1 01 10731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</si>
  <si>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</si>
  <si>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02 1 01 97003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</si>
  <si>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</si>
  <si>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</si>
  <si>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Организация и проведение мероприятий в целях поддержки социального предпринимательства</t>
  </si>
  <si>
    <t>09 2 01 10321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</si>
  <si>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улиц Игнатьевское шоссе-Студенческая в г. Благовещенск, Амурская область</t>
  </si>
  <si>
    <t>03 1 01 S8190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</si>
  <si>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</si>
  <si>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13 0 04 00000</t>
  </si>
  <si>
    <t>Основное мероприятие "Поддержка проектов по комплексному благоустройству территорий"</t>
  </si>
  <si>
    <t>Основное мероприятие «Развитие и поддержка физической культуры и спорта на территории городского округа»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</si>
  <si>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</si>
  <si>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Реализация преимущественного права покупки доли в праве общей долевой собственности на жилое помещение</t>
  </si>
  <si>
    <t>00 0 00 70050</t>
  </si>
  <si>
    <t>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Благовещенска</t>
  </si>
  <si>
    <t>02 2 01 60380</t>
  </si>
  <si>
    <t>Приобретение специализированной техники для содержания улично-дорожной сети города Благовещенска</t>
  </si>
  <si>
    <t>02 1 01 10270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</si>
  <si>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</si>
  <si>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03 1 03 10541</t>
  </si>
  <si>
    <t>Проведение технического контроля при проведении работ по благоустройству дворовых территорий</t>
  </si>
  <si>
    <t>13 0 04 10721</t>
  </si>
  <si>
    <t>08 2 01 10360</t>
  </si>
  <si>
    <t>03 1 01 L5051</t>
  </si>
  <si>
    <t xml:space="preserve">План </t>
  </si>
  <si>
    <t>Обеспечение и проведение мероприятий по профилактической работе по вопросам безопасного поведения на воде</t>
  </si>
  <si>
    <t>Приложение № 4
к решению Благовещенской
городской Думы</t>
  </si>
  <si>
    <t>Мероприятия по сохранению памятников амурчанам, погибшим в годы Великой Отечественной войны и войны с Японией 1945 года</t>
  </si>
  <si>
    <t>05 1 01 S0160</t>
  </si>
  <si>
    <t>Обновление и укрепление материально-технической базы муниципальных организаций (учреждений)</t>
  </si>
  <si>
    <t>05 4 01 10010</t>
  </si>
  <si>
    <t>Подготовка проектной документации и выполнение инженерных изысканий, выполнение работ по строительству объекта: «Ливневая канализация к школе 1200 мест в Северном планировочном районе г. Благовещенск, Амурская область»</t>
  </si>
  <si>
    <t>03 1 01 10712</t>
  </si>
  <si>
    <t>Подготовка технического задания и расчета стоимости проектных и изыскательских работ по объекту: «Реконструкция водозабора Северного жилого района, г. Благовещенск, Амурская область</t>
  </si>
  <si>
    <t>03 1 01 40871</t>
  </si>
  <si>
    <t>Текущий ремонт наружных сетей водоснабжения, водоотведения и теплоснабжения на территории города Благовещенска</t>
  </si>
  <si>
    <t>03 1 01 40921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</si>
  <si>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</si>
  <si>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</si>
  <si>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</si>
  <si>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</si>
  <si>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>Ремонт площади Победы</t>
  </si>
  <si>
    <t>03 4 01 10781</t>
  </si>
  <si>
    <t>Расходы на проведение общегородских конкурсов</t>
  </si>
  <si>
    <t>00 0 00 80160</t>
  </si>
  <si>
    <t>Озеленение территории города Благовещенска</t>
  </si>
  <si>
    <t>08 4 01 60292</t>
  </si>
  <si>
    <t>"</t>
  </si>
  <si>
    <t>от 03.10.2024 № 2/12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</si>
</sst>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2" fillId="0" borderId="0"/>
  </cellStyleXfs>
  <cellXfs count="104">
    <xf numFmtId="0" fontId="0" fillId="0" borderId="0" xfId="0"/>
    <xf numFmtId="164" fontId="3" fillId="0" borderId="0" xfId="0" applyNumberFormat="1" applyFont="1" applyFill="1" applyAlignment="1">
      <alignment horizontal="right" vertical="top"/>
    </xf>
    <xf numFmtId="49" fontId="4" fillId="0" borderId="0" xfId="1" applyNumberFormat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center" vertical="top"/>
    </xf>
    <xf numFmtId="49" fontId="3" fillId="0" borderId="0" xfId="4" applyNumberFormat="1" applyFont="1" applyFill="1" applyAlignment="1">
      <alignment horizontal="center" vertical="top"/>
    </xf>
    <xf numFmtId="0" fontId="3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49" fontId="3" fillId="0" borderId="0" xfId="6" applyNumberFormat="1" applyFont="1" applyFill="1" applyAlignment="1">
      <alignment horizontal="center" vertical="top"/>
    </xf>
    <xf numFmtId="1" fontId="4" fillId="0" borderId="0" xfId="1" applyNumberFormat="1" applyFont="1" applyFill="1" applyBorder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164" fontId="4" fillId="0" borderId="0" xfId="3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4" fontId="4" fillId="0" borderId="0" xfId="3" applyNumberFormat="1" applyFont="1" applyFill="1" applyAlignment="1">
      <alignment horizontal="right" vertical="top"/>
    </xf>
    <xf numFmtId="164" fontId="3" fillId="0" borderId="0" xfId="3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3" fillId="0" borderId="0" xfId="4" applyFont="1" applyFill="1" applyAlignment="1">
      <alignment horizontal="left" vertical="top" wrapText="1"/>
    </xf>
    <xf numFmtId="1" fontId="4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" fontId="3" fillId="0" borderId="0" xfId="1" applyNumberFormat="1" applyFont="1" applyFill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center" vertical="top"/>
    </xf>
    <xf numFmtId="49" fontId="3" fillId="0" borderId="0" xfId="7" applyNumberFormat="1" applyFont="1" applyFill="1" applyBorder="1" applyAlignment="1">
      <alignment horizontal="center" vertical="top"/>
    </xf>
    <xf numFmtId="164" fontId="3" fillId="0" borderId="0" xfId="3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vertical="top" wrapText="1"/>
    </xf>
    <xf numFmtId="1" fontId="3" fillId="0" borderId="0" xfId="4" applyNumberFormat="1" applyFont="1" applyFill="1" applyAlignment="1">
      <alignment horizontal="left" vertical="top" wrapText="1"/>
    </xf>
    <xf numFmtId="164" fontId="3" fillId="0" borderId="0" xfId="2" applyNumberFormat="1" applyFont="1" applyFill="1" applyAlignment="1">
      <alignment horizontal="right" vertical="top"/>
    </xf>
    <xf numFmtId="0" fontId="3" fillId="0" borderId="0" xfId="4" applyFont="1" applyFill="1" applyAlignment="1">
      <alignment horizontal="center" vertical="top"/>
    </xf>
    <xf numFmtId="1" fontId="3" fillId="0" borderId="0" xfId="5" applyNumberFormat="1" applyFont="1" applyFill="1" applyAlignment="1">
      <alignment horizontal="left" vertical="top" wrapText="1"/>
    </xf>
    <xf numFmtId="49" fontId="3" fillId="0" borderId="0" xfId="5" applyNumberFormat="1" applyFont="1" applyFill="1" applyAlignment="1">
      <alignment horizontal="center" vertical="top"/>
    </xf>
    <xf numFmtId="0" fontId="3" fillId="0" borderId="0" xfId="2" applyFont="1" applyFill="1" applyAlignment="1">
      <alignment horizontal="center" vertical="top"/>
    </xf>
    <xf numFmtId="0" fontId="3" fillId="0" borderId="0" xfId="5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center" vertical="top"/>
    </xf>
    <xf numFmtId="1" fontId="4" fillId="0" borderId="0" xfId="4" applyNumberFormat="1" applyFont="1" applyFill="1" applyAlignment="1">
      <alignment horizontal="left" vertical="top" wrapText="1"/>
    </xf>
    <xf numFmtId="49" fontId="4" fillId="0" borderId="0" xfId="4" applyNumberFormat="1" applyFont="1" applyFill="1" applyAlignment="1">
      <alignment horizontal="center" vertical="top"/>
    </xf>
    <xf numFmtId="0" fontId="4" fillId="0" borderId="0" xfId="4" applyFont="1" applyFill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0" xfId="3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center" vertical="top" wrapText="1"/>
    </xf>
    <xf numFmtId="0" fontId="3" fillId="0" borderId="0" xfId="5" applyFont="1" applyFill="1" applyAlignment="1">
      <alignment horizontal="center" vertical="top"/>
    </xf>
    <xf numFmtId="4" fontId="3" fillId="0" borderId="0" xfId="7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left" vertical="top" wrapText="1"/>
    </xf>
    <xf numFmtId="1" fontId="3" fillId="0" borderId="0" xfId="7" applyNumberFormat="1" applyFont="1" applyFill="1" applyBorder="1" applyAlignment="1">
      <alignment horizontal="left" vertical="top" wrapText="1"/>
    </xf>
    <xf numFmtId="1" fontId="3" fillId="0" borderId="0" xfId="4" applyNumberFormat="1" applyFont="1" applyFill="1" applyBorder="1" applyAlignment="1">
      <alignment horizontal="left" vertical="top" wrapText="1"/>
    </xf>
    <xf numFmtId="49" fontId="3" fillId="0" borderId="0" xfId="4" applyNumberFormat="1" applyFont="1" applyFill="1" applyBorder="1" applyAlignment="1">
      <alignment horizontal="center" vertical="top"/>
    </xf>
    <xf numFmtId="0" fontId="9" fillId="0" borderId="0" xfId="4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4" applyFont="1" applyFill="1" applyBorder="1" applyAlignment="1">
      <alignment horizontal="left" vertical="top" wrapText="1"/>
    </xf>
    <xf numFmtId="4" fontId="3" fillId="0" borderId="0" xfId="4" applyNumberFormat="1" applyFont="1" applyFill="1" applyBorder="1" applyAlignment="1">
      <alignment horizontal="left" vertical="top" wrapText="1"/>
    </xf>
    <xf numFmtId="2" fontId="3" fillId="0" borderId="0" xfId="4" applyNumberFormat="1" applyFont="1" applyFill="1" applyBorder="1" applyAlignment="1">
      <alignment horizontal="left" vertical="top" wrapText="1"/>
    </xf>
    <xf numFmtId="164" fontId="3" fillId="0" borderId="0" xfId="4" applyNumberFormat="1" applyFont="1" applyFill="1" applyBorder="1" applyAlignment="1">
      <alignment horizontal="center" vertical="top"/>
    </xf>
    <xf numFmtId="49" fontId="3" fillId="0" borderId="0" xfId="4" applyNumberFormat="1" applyFont="1" applyFill="1" applyAlignment="1">
      <alignment horizontal="center" vertical="top" wrapText="1"/>
    </xf>
    <xf numFmtId="0" fontId="3" fillId="0" borderId="0" xfId="3" applyFont="1" applyFill="1" applyBorder="1" applyAlignment="1">
      <alignment horizontal="left" vertical="top" wrapText="1"/>
    </xf>
    <xf numFmtId="49" fontId="4" fillId="0" borderId="0" xfId="1" applyNumberFormat="1" applyFont="1" applyFill="1" applyAlignment="1">
      <alignment horizontal="center" vertical="top" wrapText="1"/>
    </xf>
    <xf numFmtId="4" fontId="3" fillId="0" borderId="0" xfId="7" applyNumberFormat="1" applyFont="1" applyFill="1" applyAlignment="1">
      <alignment horizontal="left" vertical="top" wrapText="1"/>
    </xf>
    <xf numFmtId="0" fontId="3" fillId="0" borderId="0" xfId="7" applyFont="1" applyFill="1" applyAlignment="1">
      <alignment horizontal="center" vertical="top"/>
    </xf>
    <xf numFmtId="49" fontId="3" fillId="0" borderId="0" xfId="7" applyNumberFormat="1" applyFont="1" applyFill="1" applyAlignment="1">
      <alignment horizontal="center" vertical="top"/>
    </xf>
    <xf numFmtId="0" fontId="3" fillId="0" borderId="0" xfId="7" applyFont="1" applyFill="1" applyAlignment="1">
      <alignment horizontal="left" vertical="top" wrapText="1"/>
    </xf>
    <xf numFmtId="1" fontId="3" fillId="0" borderId="0" xfId="7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top"/>
    </xf>
    <xf numFmtId="1" fontId="3" fillId="0" borderId="0" xfId="1" applyNumberFormat="1" applyFont="1" applyFill="1" applyBorder="1" applyAlignment="1" applyProtection="1">
      <alignment horizontal="left" vertical="top" wrapText="1"/>
    </xf>
    <xf numFmtId="49" fontId="3" fillId="0" borderId="0" xfId="1" applyNumberFormat="1" applyFont="1" applyFill="1" applyBorder="1" applyAlignment="1" applyProtection="1">
      <alignment horizontal="center" vertical="top"/>
    </xf>
    <xf numFmtId="0" fontId="3" fillId="0" borderId="0" xfId="7" applyNumberFormat="1" applyFont="1" applyFill="1" applyBorder="1" applyAlignment="1" applyProtection="1">
      <alignment horizontal="left" vertical="top" wrapText="1"/>
    </xf>
    <xf numFmtId="49" fontId="3" fillId="0" borderId="0" xfId="7" applyNumberFormat="1" applyFont="1" applyFill="1" applyBorder="1" applyAlignment="1" applyProtection="1">
      <alignment horizontal="center" vertical="top"/>
    </xf>
    <xf numFmtId="0" fontId="3" fillId="0" borderId="0" xfId="1" applyNumberFormat="1" applyFont="1" applyFill="1" applyAlignment="1">
      <alignment horizontal="left" vertical="top" wrapText="1"/>
    </xf>
    <xf numFmtId="1" fontId="3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left" vertical="top"/>
    </xf>
    <xf numFmtId="0" fontId="4" fillId="0" borderId="0" xfId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164" fontId="3" fillId="0" borderId="0" xfId="3" applyNumberFormat="1" applyFont="1" applyFill="1" applyAlignment="1">
      <alignment horizontal="left" vertical="top"/>
    </xf>
    <xf numFmtId="0" fontId="3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 vertical="top" wrapText="1"/>
    </xf>
    <xf numFmtId="0" fontId="4" fillId="0" borderId="0" xfId="4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4" fillId="0" borderId="0" xfId="1" applyFont="1" applyFill="1" applyAlignment="1">
      <alignment horizontal="right" vertical="top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Alignment="1">
      <alignment vertical="top" wrapText="1"/>
    </xf>
    <xf numFmtId="164" fontId="3" fillId="0" borderId="0" xfId="1" applyNumberFormat="1" applyFont="1" applyFill="1" applyAlignment="1">
      <alignment horizontal="right" vertical="top"/>
    </xf>
    <xf numFmtId="1" fontId="3" fillId="0" borderId="0" xfId="4" applyNumberFormat="1" applyFont="1" applyFill="1" applyAlignment="1">
      <alignment vertical="top" wrapText="1"/>
    </xf>
    <xf numFmtId="0" fontId="3" fillId="0" borderId="0" xfId="4" applyFont="1" applyFill="1" applyAlignment="1">
      <alignment vertical="top" wrapText="1"/>
    </xf>
    <xf numFmtId="49" fontId="3" fillId="0" borderId="0" xfId="1" applyNumberFormat="1" applyFont="1" applyFill="1" applyAlignment="1">
      <alignment horizontal="left" vertical="top" wrapText="1"/>
    </xf>
    <xf numFmtId="0" fontId="4" fillId="0" borderId="0" xfId="1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left" vertical="top" wrapText="1"/>
    </xf>
    <xf numFmtId="1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  <cellStyle name="Обычный_ноябрь 2003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767"/>
  <sheetViews>
    <sheetView tabSelected="1" zoomScale="80" zoomScaleNormal="80" zoomScaleSheetLayoutView="74" workbookViewId="0">
      <selection activeCell="F2" sqref="F2"/>
    </sheetView>
  </sheetViews>
  <sheetFormatPr defaultRowHeight="15" outlineLevelRow="2" x14ac:dyDescent="0.25"/>
  <cols>
    <col min="1" max="1" width="49.42578125" style="43" customWidth="1"/>
    <col min="2" max="2" width="8.7109375" style="13" customWidth="1"/>
    <col min="3" max="3" width="14.85546875" style="13" customWidth="1"/>
    <col min="4" max="4" width="7.140625" style="14" customWidth="1"/>
    <col min="5" max="5" width="14.42578125" style="1" customWidth="1"/>
    <col min="6" max="6" width="13.28515625" style="1" customWidth="1"/>
    <col min="7" max="7" width="13.5703125" style="17" customWidth="1"/>
    <col min="8" max="10" width="9.140625" style="78"/>
    <col min="11" max="12" width="9.140625" style="78" customWidth="1"/>
    <col min="13" max="13" width="8.7109375" style="78" customWidth="1"/>
    <col min="14" max="16384" width="9.140625" style="78"/>
  </cols>
  <sheetData>
    <row r="1" spans="1:7" ht="46.5" customHeight="1" x14ac:dyDescent="0.25">
      <c r="F1" s="96" t="s">
        <v>692</v>
      </c>
      <c r="G1" s="96"/>
    </row>
    <row r="2" spans="1:7" x14ac:dyDescent="0.25">
      <c r="F2" s="79" t="s">
        <v>714</v>
      </c>
    </row>
    <row r="4" spans="1:7" ht="52.5" customHeight="1" x14ac:dyDescent="0.25">
      <c r="F4" s="96" t="s">
        <v>574</v>
      </c>
      <c r="G4" s="96"/>
    </row>
    <row r="5" spans="1:7" ht="21.75" customHeight="1" x14ac:dyDescent="0.25">
      <c r="F5" s="79" t="s">
        <v>573</v>
      </c>
    </row>
    <row r="6" spans="1:7" ht="48.75" customHeight="1" x14ac:dyDescent="0.25">
      <c r="A6" s="99" t="s">
        <v>567</v>
      </c>
      <c r="B6" s="99"/>
      <c r="C6" s="99"/>
      <c r="D6" s="99"/>
      <c r="E6" s="99"/>
      <c r="F6" s="99"/>
      <c r="G6" s="99"/>
    </row>
    <row r="7" spans="1:7" x14ac:dyDescent="0.25">
      <c r="A7" s="80"/>
      <c r="B7" s="95"/>
      <c r="C7" s="95"/>
      <c r="D7" s="95"/>
      <c r="E7" s="87"/>
      <c r="F7" s="87"/>
    </row>
    <row r="8" spans="1:7" x14ac:dyDescent="0.25">
      <c r="A8" s="21"/>
      <c r="B8" s="5"/>
      <c r="C8" s="5"/>
      <c r="G8" s="1" t="s">
        <v>0</v>
      </c>
    </row>
    <row r="9" spans="1:7" ht="16.5" customHeight="1" x14ac:dyDescent="0.25">
      <c r="A9" s="97" t="s">
        <v>1</v>
      </c>
      <c r="B9" s="98" t="s">
        <v>2</v>
      </c>
      <c r="C9" s="102" t="s">
        <v>3</v>
      </c>
      <c r="D9" s="102" t="s">
        <v>4</v>
      </c>
      <c r="E9" s="88" t="s">
        <v>690</v>
      </c>
      <c r="F9" s="100" t="s">
        <v>236</v>
      </c>
      <c r="G9" s="101"/>
    </row>
    <row r="10" spans="1:7" x14ac:dyDescent="0.25">
      <c r="A10" s="97"/>
      <c r="B10" s="98"/>
      <c r="C10" s="103"/>
      <c r="D10" s="103"/>
      <c r="E10" s="89" t="s">
        <v>568</v>
      </c>
      <c r="F10" s="12" t="s">
        <v>252</v>
      </c>
      <c r="G10" s="12" t="s">
        <v>281</v>
      </c>
    </row>
    <row r="11" spans="1:7" s="81" customFormat="1" ht="20.25" customHeight="1" x14ac:dyDescent="0.25">
      <c r="A11" s="20" t="s">
        <v>5</v>
      </c>
      <c r="B11" s="2" t="s">
        <v>6</v>
      </c>
      <c r="C11" s="2"/>
      <c r="D11" s="6"/>
      <c r="E11" s="15">
        <f>E12+E16+E30+E48+E54+E68+E72+E61</f>
        <v>1194979.8999999999</v>
      </c>
      <c r="F11" s="15">
        <f>F12+F16+F30+F48+F54+F68+F72</f>
        <v>859929.39999999991</v>
      </c>
      <c r="G11" s="15">
        <f>G12+G16+G30+G48+G54+G68+G72</f>
        <v>880536.89999999991</v>
      </c>
    </row>
    <row r="12" spans="1:7" s="83" customFormat="1" ht="45" customHeight="1" outlineLevel="1" x14ac:dyDescent="0.25">
      <c r="A12" s="22" t="s">
        <v>27</v>
      </c>
      <c r="B12" s="3" t="s">
        <v>28</v>
      </c>
      <c r="C12" s="3"/>
      <c r="D12" s="5"/>
      <c r="E12" s="16">
        <f>E13</f>
        <v>3829.3</v>
      </c>
      <c r="F12" s="16">
        <f t="shared" ref="F12:G14" si="0">F13</f>
        <v>3816.2</v>
      </c>
      <c r="G12" s="16">
        <f t="shared" si="0"/>
        <v>3968.9</v>
      </c>
    </row>
    <row r="13" spans="1:7" s="83" customFormat="1" ht="15" customHeight="1" outlineLevel="2" x14ac:dyDescent="0.25">
      <c r="A13" s="22" t="s">
        <v>9</v>
      </c>
      <c r="B13" s="3" t="s">
        <v>28</v>
      </c>
      <c r="C13" s="3" t="s">
        <v>10</v>
      </c>
      <c r="D13" s="5"/>
      <c r="E13" s="16">
        <f>E14</f>
        <v>3829.3</v>
      </c>
      <c r="F13" s="16">
        <f t="shared" si="0"/>
        <v>3816.2</v>
      </c>
      <c r="G13" s="16">
        <f t="shared" si="0"/>
        <v>3968.9</v>
      </c>
    </row>
    <row r="14" spans="1:7" s="83" customFormat="1" ht="15" customHeight="1" outlineLevel="2" x14ac:dyDescent="0.25">
      <c r="A14" s="22" t="s">
        <v>29</v>
      </c>
      <c r="B14" s="3" t="s">
        <v>28</v>
      </c>
      <c r="C14" s="3" t="s">
        <v>30</v>
      </c>
      <c r="D14" s="5"/>
      <c r="E14" s="16">
        <f>E15</f>
        <v>3829.3</v>
      </c>
      <c r="F14" s="16">
        <f t="shared" si="0"/>
        <v>3816.2</v>
      </c>
      <c r="G14" s="16">
        <f t="shared" si="0"/>
        <v>3968.9</v>
      </c>
    </row>
    <row r="15" spans="1:7" s="83" customFormat="1" ht="75" customHeight="1" outlineLevel="2" x14ac:dyDescent="0.25">
      <c r="A15" s="22" t="s">
        <v>13</v>
      </c>
      <c r="B15" s="3" t="s">
        <v>28</v>
      </c>
      <c r="C15" s="3" t="s">
        <v>30</v>
      </c>
      <c r="D15" s="5">
        <v>100</v>
      </c>
      <c r="E15" s="16">
        <v>3829.3</v>
      </c>
      <c r="F15" s="16">
        <v>3816.2</v>
      </c>
      <c r="G15" s="33">
        <v>3968.9</v>
      </c>
    </row>
    <row r="16" spans="1:7" ht="60" customHeight="1" outlineLevel="1" x14ac:dyDescent="0.25">
      <c r="A16" s="22" t="s">
        <v>7</v>
      </c>
      <c r="B16" s="3" t="s">
        <v>8</v>
      </c>
      <c r="C16" s="3"/>
      <c r="D16" s="5"/>
      <c r="E16" s="16">
        <f>E17</f>
        <v>50920.9</v>
      </c>
      <c r="F16" s="16">
        <f>F17</f>
        <v>51678</v>
      </c>
      <c r="G16" s="16">
        <f>G17</f>
        <v>53420.799999999996</v>
      </c>
    </row>
    <row r="17" spans="1:7" ht="15.75" customHeight="1" outlineLevel="2" x14ac:dyDescent="0.25">
      <c r="A17" s="22" t="s">
        <v>9</v>
      </c>
      <c r="B17" s="3" t="s">
        <v>8</v>
      </c>
      <c r="C17" s="3" t="s">
        <v>10</v>
      </c>
      <c r="D17" s="5"/>
      <c r="E17" s="16">
        <f>E18+E20+E22+E24+E28</f>
        <v>50920.9</v>
      </c>
      <c r="F17" s="16">
        <f>F18+F20+F22+F24+F28</f>
        <v>51678</v>
      </c>
      <c r="G17" s="16">
        <f>G18+G20+G22+G24+G28</f>
        <v>53420.799999999996</v>
      </c>
    </row>
    <row r="18" spans="1:7" ht="30" customHeight="1" outlineLevel="2" x14ac:dyDescent="0.25">
      <c r="A18" s="22" t="s">
        <v>11</v>
      </c>
      <c r="B18" s="3" t="s">
        <v>8</v>
      </c>
      <c r="C18" s="3" t="s">
        <v>12</v>
      </c>
      <c r="D18" s="5"/>
      <c r="E18" s="16">
        <f>E19</f>
        <v>3829.3</v>
      </c>
      <c r="F18" s="16">
        <f>F19</f>
        <v>3816.2</v>
      </c>
      <c r="G18" s="16">
        <f>G19</f>
        <v>3968.9</v>
      </c>
    </row>
    <row r="19" spans="1:7" ht="75" customHeight="1" outlineLevel="2" x14ac:dyDescent="0.25">
      <c r="A19" s="22" t="s">
        <v>13</v>
      </c>
      <c r="B19" s="3" t="s">
        <v>8</v>
      </c>
      <c r="C19" s="3" t="s">
        <v>12</v>
      </c>
      <c r="D19" s="5">
        <v>100</v>
      </c>
      <c r="E19" s="16">
        <v>3829.3</v>
      </c>
      <c r="F19" s="16">
        <v>3816.2</v>
      </c>
      <c r="G19" s="1">
        <v>3968.9</v>
      </c>
    </row>
    <row r="20" spans="1:7" ht="30" customHeight="1" outlineLevel="2" x14ac:dyDescent="0.25">
      <c r="A20" s="22" t="s">
        <v>14</v>
      </c>
      <c r="B20" s="3" t="s">
        <v>8</v>
      </c>
      <c r="C20" s="3" t="s">
        <v>15</v>
      </c>
      <c r="D20" s="5"/>
      <c r="E20" s="16">
        <f>E21</f>
        <v>1875.6000000000004</v>
      </c>
      <c r="F20" s="16">
        <f>F21</f>
        <v>3114.1</v>
      </c>
      <c r="G20" s="16">
        <f>G21</f>
        <v>3238.6</v>
      </c>
    </row>
    <row r="21" spans="1:7" ht="75" customHeight="1" outlineLevel="2" x14ac:dyDescent="0.25">
      <c r="A21" s="22" t="s">
        <v>13</v>
      </c>
      <c r="B21" s="3" t="s">
        <v>8</v>
      </c>
      <c r="C21" s="3" t="s">
        <v>15</v>
      </c>
      <c r="D21" s="5">
        <v>100</v>
      </c>
      <c r="E21" s="16">
        <v>1875.6000000000004</v>
      </c>
      <c r="F21" s="16">
        <v>3114.1</v>
      </c>
      <c r="G21" s="1">
        <v>3238.6</v>
      </c>
    </row>
    <row r="22" spans="1:7" ht="30" customHeight="1" outlineLevel="2" x14ac:dyDescent="0.25">
      <c r="A22" s="22" t="s">
        <v>16</v>
      </c>
      <c r="B22" s="3" t="s">
        <v>8</v>
      </c>
      <c r="C22" s="3" t="s">
        <v>17</v>
      </c>
      <c r="D22" s="5"/>
      <c r="E22" s="16">
        <f>E23</f>
        <v>2268.6</v>
      </c>
      <c r="F22" s="16">
        <f>F23</f>
        <v>2895.1</v>
      </c>
      <c r="G22" s="16">
        <f>G23</f>
        <v>3010.9</v>
      </c>
    </row>
    <row r="23" spans="1:7" ht="75" customHeight="1" outlineLevel="2" x14ac:dyDescent="0.25">
      <c r="A23" s="22" t="s">
        <v>13</v>
      </c>
      <c r="B23" s="3" t="s">
        <v>8</v>
      </c>
      <c r="C23" s="3" t="s">
        <v>17</v>
      </c>
      <c r="D23" s="5">
        <v>100</v>
      </c>
      <c r="E23" s="16">
        <v>2268.6</v>
      </c>
      <c r="F23" s="16">
        <v>2895.1</v>
      </c>
      <c r="G23" s="1">
        <v>3010.9</v>
      </c>
    </row>
    <row r="24" spans="1:7" ht="30" customHeight="1" outlineLevel="2" x14ac:dyDescent="0.25">
      <c r="A24" s="21" t="s">
        <v>18</v>
      </c>
      <c r="B24" s="3" t="s">
        <v>8</v>
      </c>
      <c r="C24" s="3" t="s">
        <v>19</v>
      </c>
      <c r="D24" s="5"/>
      <c r="E24" s="16">
        <f>E25+E26+E27</f>
        <v>28908.400000000001</v>
      </c>
      <c r="F24" s="16">
        <f>F25+F26+F27</f>
        <v>26375.5</v>
      </c>
      <c r="G24" s="16">
        <f>G25+G26+G27</f>
        <v>27106.3</v>
      </c>
    </row>
    <row r="25" spans="1:7" s="81" customFormat="1" ht="75" customHeight="1" outlineLevel="2" x14ac:dyDescent="0.25">
      <c r="A25" s="22" t="s">
        <v>13</v>
      </c>
      <c r="B25" s="3" t="s">
        <v>8</v>
      </c>
      <c r="C25" s="3" t="s">
        <v>19</v>
      </c>
      <c r="D25" s="5">
        <v>100</v>
      </c>
      <c r="E25" s="16">
        <v>25532.400000000001</v>
      </c>
      <c r="F25" s="16">
        <v>25358.6</v>
      </c>
      <c r="G25" s="1">
        <v>26369.5</v>
      </c>
    </row>
    <row r="26" spans="1:7" ht="30" customHeight="1" outlineLevel="2" x14ac:dyDescent="0.25">
      <c r="A26" s="22" t="s">
        <v>228</v>
      </c>
      <c r="B26" s="3" t="s">
        <v>8</v>
      </c>
      <c r="C26" s="3" t="s">
        <v>19</v>
      </c>
      <c r="D26" s="5">
        <v>200</v>
      </c>
      <c r="E26" s="16">
        <v>1770.8000000000002</v>
      </c>
      <c r="F26" s="16">
        <v>1016.9</v>
      </c>
      <c r="G26" s="1">
        <v>736.8</v>
      </c>
    </row>
    <row r="27" spans="1:7" ht="30" customHeight="1" outlineLevel="2" x14ac:dyDescent="0.25">
      <c r="A27" s="22" t="s">
        <v>20</v>
      </c>
      <c r="B27" s="3" t="s">
        <v>8</v>
      </c>
      <c r="C27" s="3" t="s">
        <v>19</v>
      </c>
      <c r="D27" s="5">
        <v>300</v>
      </c>
      <c r="E27" s="16">
        <v>1605.1999999999998</v>
      </c>
      <c r="F27" s="16">
        <v>0</v>
      </c>
      <c r="G27" s="1">
        <v>0</v>
      </c>
    </row>
    <row r="28" spans="1:7" ht="30" customHeight="1" outlineLevel="2" x14ac:dyDescent="0.25">
      <c r="A28" s="22" t="s">
        <v>21</v>
      </c>
      <c r="B28" s="3" t="s">
        <v>8</v>
      </c>
      <c r="C28" s="3" t="s">
        <v>22</v>
      </c>
      <c r="D28" s="5"/>
      <c r="E28" s="16">
        <f>E29</f>
        <v>14039</v>
      </c>
      <c r="F28" s="16">
        <f>F29</f>
        <v>15477.1</v>
      </c>
      <c r="G28" s="16">
        <f>G29</f>
        <v>16096.1</v>
      </c>
    </row>
    <row r="29" spans="1:7" ht="75" customHeight="1" outlineLevel="2" x14ac:dyDescent="0.25">
      <c r="A29" s="22" t="s">
        <v>13</v>
      </c>
      <c r="B29" s="3" t="s">
        <v>8</v>
      </c>
      <c r="C29" s="3" t="s">
        <v>22</v>
      </c>
      <c r="D29" s="5">
        <v>100</v>
      </c>
      <c r="E29" s="16">
        <f>14882-843</f>
        <v>14039</v>
      </c>
      <c r="F29" s="16">
        <v>15477.1</v>
      </c>
      <c r="G29" s="1">
        <v>16096.1</v>
      </c>
    </row>
    <row r="30" spans="1:7" s="83" customFormat="1" ht="60" customHeight="1" outlineLevel="1" x14ac:dyDescent="0.25">
      <c r="A30" s="22" t="s">
        <v>282</v>
      </c>
      <c r="B30" s="3" t="s">
        <v>31</v>
      </c>
      <c r="C30" s="3"/>
      <c r="D30" s="5"/>
      <c r="E30" s="16">
        <f>E31</f>
        <v>390828.49999999994</v>
      </c>
      <c r="F30" s="16">
        <f>F31</f>
        <v>365558.3</v>
      </c>
      <c r="G30" s="16">
        <f>G31</f>
        <v>377166</v>
      </c>
    </row>
    <row r="31" spans="1:7" s="83" customFormat="1" ht="15" customHeight="1" outlineLevel="2" x14ac:dyDescent="0.25">
      <c r="A31" s="22" t="s">
        <v>9</v>
      </c>
      <c r="B31" s="3" t="s">
        <v>31</v>
      </c>
      <c r="C31" s="3" t="s">
        <v>10</v>
      </c>
      <c r="D31" s="5"/>
      <c r="E31" s="16">
        <f>E32+E37</f>
        <v>390828.49999999994</v>
      </c>
      <c r="F31" s="16">
        <f>F32+F37</f>
        <v>365558.3</v>
      </c>
      <c r="G31" s="16">
        <f>G32+G37</f>
        <v>377166</v>
      </c>
    </row>
    <row r="32" spans="1:7" s="83" customFormat="1" ht="45" customHeight="1" outlineLevel="2" x14ac:dyDescent="0.25">
      <c r="A32" s="21" t="s">
        <v>32</v>
      </c>
      <c r="B32" s="3" t="s">
        <v>31</v>
      </c>
      <c r="C32" s="3" t="s">
        <v>33</v>
      </c>
      <c r="D32" s="5"/>
      <c r="E32" s="16">
        <f>E33+E34+E35+E36</f>
        <v>374757.89999999997</v>
      </c>
      <c r="F32" s="16">
        <f>F33+F34+F35+F36</f>
        <v>348129.2</v>
      </c>
      <c r="G32" s="16">
        <f>G33+G34+G35+G36</f>
        <v>359812.8</v>
      </c>
    </row>
    <row r="33" spans="1:7" s="83" customFormat="1" ht="75" customHeight="1" outlineLevel="2" x14ac:dyDescent="0.25">
      <c r="A33" s="22" t="s">
        <v>13</v>
      </c>
      <c r="B33" s="3" t="s">
        <v>31</v>
      </c>
      <c r="C33" s="3" t="s">
        <v>33</v>
      </c>
      <c r="D33" s="5">
        <v>100</v>
      </c>
      <c r="E33" s="16">
        <v>334586.39999999997</v>
      </c>
      <c r="F33" s="16">
        <v>325591.40000000002</v>
      </c>
      <c r="G33" s="33">
        <v>339126.7</v>
      </c>
    </row>
    <row r="34" spans="1:7" s="83" customFormat="1" ht="30" customHeight="1" outlineLevel="2" x14ac:dyDescent="0.25">
      <c r="A34" s="22" t="s">
        <v>228</v>
      </c>
      <c r="B34" s="3" t="s">
        <v>31</v>
      </c>
      <c r="C34" s="3" t="s">
        <v>33</v>
      </c>
      <c r="D34" s="5">
        <v>200</v>
      </c>
      <c r="E34" s="16">
        <v>32184.300000000003</v>
      </c>
      <c r="F34" s="16">
        <v>19293.2</v>
      </c>
      <c r="G34" s="33">
        <v>18225.3</v>
      </c>
    </row>
    <row r="35" spans="1:7" s="83" customFormat="1" ht="30" customHeight="1" outlineLevel="2" x14ac:dyDescent="0.25">
      <c r="A35" s="22" t="s">
        <v>20</v>
      </c>
      <c r="B35" s="3" t="s">
        <v>31</v>
      </c>
      <c r="C35" s="3" t="s">
        <v>33</v>
      </c>
      <c r="D35" s="5">
        <v>300</v>
      </c>
      <c r="E35" s="16">
        <v>5301.4</v>
      </c>
      <c r="F35" s="16">
        <v>1000</v>
      </c>
      <c r="G35" s="33">
        <v>1000</v>
      </c>
    </row>
    <row r="36" spans="1:7" s="83" customFormat="1" ht="15" customHeight="1" outlineLevel="2" x14ac:dyDescent="0.25">
      <c r="A36" s="21" t="s">
        <v>34</v>
      </c>
      <c r="B36" s="3" t="s">
        <v>31</v>
      </c>
      <c r="C36" s="3" t="s">
        <v>33</v>
      </c>
      <c r="D36" s="5">
        <v>800</v>
      </c>
      <c r="E36" s="16">
        <v>2685.8</v>
      </c>
      <c r="F36" s="16">
        <v>2244.6</v>
      </c>
      <c r="G36" s="33">
        <v>1460.8</v>
      </c>
    </row>
    <row r="37" spans="1:7" s="83" customFormat="1" ht="30" customHeight="1" outlineLevel="2" x14ac:dyDescent="0.25">
      <c r="A37" s="21" t="s">
        <v>35</v>
      </c>
      <c r="B37" s="4" t="s">
        <v>31</v>
      </c>
      <c r="C37" s="4" t="s">
        <v>36</v>
      </c>
      <c r="D37" s="3"/>
      <c r="E37" s="16">
        <f>E38+E40+E42+E45</f>
        <v>16070.599999999999</v>
      </c>
      <c r="F37" s="16">
        <f>F38+F40+F42+F45</f>
        <v>17429.099999999999</v>
      </c>
      <c r="G37" s="16">
        <f>G38+G40+G42+G45</f>
        <v>17353.2</v>
      </c>
    </row>
    <row r="38" spans="1:7" s="83" customFormat="1" ht="90" customHeight="1" outlineLevel="2" x14ac:dyDescent="0.25">
      <c r="A38" s="22" t="s">
        <v>258</v>
      </c>
      <c r="B38" s="3" t="s">
        <v>31</v>
      </c>
      <c r="C38" s="34" t="s">
        <v>37</v>
      </c>
      <c r="D38" s="5"/>
      <c r="E38" s="16">
        <f>E39</f>
        <v>6869.7</v>
      </c>
      <c r="F38" s="16">
        <f t="shared" ref="F38:G38" si="1">F39</f>
        <v>6869.7</v>
      </c>
      <c r="G38" s="16">
        <f t="shared" si="1"/>
        <v>6869.7</v>
      </c>
    </row>
    <row r="39" spans="1:7" s="83" customFormat="1" ht="75" customHeight="1" outlineLevel="2" x14ac:dyDescent="0.25">
      <c r="A39" s="22" t="s">
        <v>13</v>
      </c>
      <c r="B39" s="3" t="s">
        <v>31</v>
      </c>
      <c r="C39" s="34" t="s">
        <v>37</v>
      </c>
      <c r="D39" s="5">
        <v>100</v>
      </c>
      <c r="E39" s="16">
        <v>6869.7</v>
      </c>
      <c r="F39" s="16">
        <v>6869.7</v>
      </c>
      <c r="G39" s="33">
        <v>6869.7</v>
      </c>
    </row>
    <row r="40" spans="1:7" s="83" customFormat="1" ht="120" customHeight="1" outlineLevel="2" x14ac:dyDescent="0.25">
      <c r="A40" s="22" t="s">
        <v>283</v>
      </c>
      <c r="B40" s="3" t="s">
        <v>31</v>
      </c>
      <c r="C40" s="3" t="s">
        <v>38</v>
      </c>
      <c r="D40" s="3"/>
      <c r="E40" s="16">
        <f>E41</f>
        <v>3799.1</v>
      </c>
      <c r="F40" s="16">
        <f>F41</f>
        <v>3799.1</v>
      </c>
      <c r="G40" s="16">
        <f>G41</f>
        <v>3799.1</v>
      </c>
    </row>
    <row r="41" spans="1:7" s="83" customFormat="1" ht="75" customHeight="1" outlineLevel="2" x14ac:dyDescent="0.25">
      <c r="A41" s="22" t="s">
        <v>13</v>
      </c>
      <c r="B41" s="3" t="s">
        <v>31</v>
      </c>
      <c r="C41" s="3" t="s">
        <v>38</v>
      </c>
      <c r="D41" s="3" t="s">
        <v>39</v>
      </c>
      <c r="E41" s="16">
        <v>3799.1</v>
      </c>
      <c r="F41" s="16">
        <v>3799.1</v>
      </c>
      <c r="G41" s="33">
        <v>3799.1</v>
      </c>
    </row>
    <row r="42" spans="1:7" s="83" customFormat="1" ht="93" customHeight="1" outlineLevel="2" x14ac:dyDescent="0.25">
      <c r="A42" s="22" t="s">
        <v>261</v>
      </c>
      <c r="B42" s="3" t="s">
        <v>31</v>
      </c>
      <c r="C42" s="3" t="s">
        <v>247</v>
      </c>
      <c r="D42" s="3"/>
      <c r="E42" s="16">
        <f>E43+E44</f>
        <v>0</v>
      </c>
      <c r="F42" s="16">
        <f>F43+F44</f>
        <v>1358.5</v>
      </c>
      <c r="G42" s="16">
        <f>G43+G44</f>
        <v>1282.5999999999999</v>
      </c>
    </row>
    <row r="43" spans="1:7" s="83" customFormat="1" ht="75" customHeight="1" outlineLevel="2" x14ac:dyDescent="0.25">
      <c r="A43" s="22" t="s">
        <v>13</v>
      </c>
      <c r="B43" s="3" t="s">
        <v>31</v>
      </c>
      <c r="C43" s="3" t="s">
        <v>247</v>
      </c>
      <c r="D43" s="3" t="s">
        <v>39</v>
      </c>
      <c r="E43" s="16">
        <v>0</v>
      </c>
      <c r="F43" s="16">
        <v>1282.5999999999999</v>
      </c>
      <c r="G43" s="33">
        <v>1282.5999999999999</v>
      </c>
    </row>
    <row r="44" spans="1:7" s="83" customFormat="1" ht="30" customHeight="1" outlineLevel="2" x14ac:dyDescent="0.25">
      <c r="A44" s="22" t="s">
        <v>228</v>
      </c>
      <c r="B44" s="3" t="s">
        <v>31</v>
      </c>
      <c r="C44" s="3" t="s">
        <v>247</v>
      </c>
      <c r="D44" s="3" t="s">
        <v>40</v>
      </c>
      <c r="E44" s="16">
        <v>0</v>
      </c>
      <c r="F44" s="16">
        <v>75.900000000000006</v>
      </c>
      <c r="G44" s="33">
        <v>0</v>
      </c>
    </row>
    <row r="45" spans="1:7" s="83" customFormat="1" ht="45" customHeight="1" outlineLevel="2" x14ac:dyDescent="0.25">
      <c r="A45" s="22" t="s">
        <v>259</v>
      </c>
      <c r="B45" s="3" t="s">
        <v>31</v>
      </c>
      <c r="C45" s="34" t="s">
        <v>41</v>
      </c>
      <c r="D45" s="5"/>
      <c r="E45" s="16">
        <f>E46+E47</f>
        <v>5401.8</v>
      </c>
      <c r="F45" s="16">
        <f>F46+F47</f>
        <v>5401.8</v>
      </c>
      <c r="G45" s="16">
        <f>G46+G47</f>
        <v>5401.8</v>
      </c>
    </row>
    <row r="46" spans="1:7" s="83" customFormat="1" ht="75" customHeight="1" outlineLevel="2" x14ac:dyDescent="0.25">
      <c r="A46" s="22" t="s">
        <v>13</v>
      </c>
      <c r="B46" s="3" t="s">
        <v>31</v>
      </c>
      <c r="C46" s="34" t="s">
        <v>41</v>
      </c>
      <c r="D46" s="5">
        <v>100</v>
      </c>
      <c r="E46" s="16">
        <v>4941</v>
      </c>
      <c r="F46" s="16">
        <v>4990.4000000000005</v>
      </c>
      <c r="G46" s="33">
        <v>5190</v>
      </c>
    </row>
    <row r="47" spans="1:7" s="83" customFormat="1" ht="30" customHeight="1" outlineLevel="2" x14ac:dyDescent="0.25">
      <c r="A47" s="22" t="s">
        <v>228</v>
      </c>
      <c r="B47" s="3" t="s">
        <v>31</v>
      </c>
      <c r="C47" s="34" t="s">
        <v>41</v>
      </c>
      <c r="D47" s="5">
        <v>200</v>
      </c>
      <c r="E47" s="16">
        <v>460.8</v>
      </c>
      <c r="F47" s="16">
        <v>411.4</v>
      </c>
      <c r="G47" s="33">
        <v>211.79999999999995</v>
      </c>
    </row>
    <row r="48" spans="1:7" s="83" customFormat="1" ht="15" customHeight="1" outlineLevel="1" x14ac:dyDescent="0.25">
      <c r="A48" s="35" t="s">
        <v>42</v>
      </c>
      <c r="B48" s="36" t="s">
        <v>43</v>
      </c>
      <c r="C48" s="37"/>
      <c r="D48" s="5"/>
      <c r="E48" s="16">
        <f t="shared" ref="E48:G50" si="2">E49</f>
        <v>29</v>
      </c>
      <c r="F48" s="16">
        <f t="shared" si="2"/>
        <v>30.2</v>
      </c>
      <c r="G48" s="16">
        <f t="shared" si="2"/>
        <v>610</v>
      </c>
    </row>
    <row r="49" spans="1:7" s="83" customFormat="1" ht="15" customHeight="1" outlineLevel="2" x14ac:dyDescent="0.25">
      <c r="A49" s="22" t="s">
        <v>9</v>
      </c>
      <c r="B49" s="36" t="s">
        <v>43</v>
      </c>
      <c r="C49" s="3" t="s">
        <v>10</v>
      </c>
      <c r="D49" s="5"/>
      <c r="E49" s="16">
        <f t="shared" si="2"/>
        <v>29</v>
      </c>
      <c r="F49" s="16">
        <f t="shared" si="2"/>
        <v>30.2</v>
      </c>
      <c r="G49" s="16">
        <f t="shared" si="2"/>
        <v>610</v>
      </c>
    </row>
    <row r="50" spans="1:7" s="83" customFormat="1" ht="30" customHeight="1" outlineLevel="2" x14ac:dyDescent="0.25">
      <c r="A50" s="38" t="s">
        <v>35</v>
      </c>
      <c r="B50" s="36" t="s">
        <v>43</v>
      </c>
      <c r="C50" s="36" t="s">
        <v>36</v>
      </c>
      <c r="D50" s="5"/>
      <c r="E50" s="16">
        <f t="shared" si="2"/>
        <v>29</v>
      </c>
      <c r="F50" s="16">
        <f t="shared" si="2"/>
        <v>30.2</v>
      </c>
      <c r="G50" s="16">
        <f t="shared" si="2"/>
        <v>610</v>
      </c>
    </row>
    <row r="51" spans="1:7" s="83" customFormat="1" ht="60" customHeight="1" outlineLevel="2" x14ac:dyDescent="0.25">
      <c r="A51" s="21" t="s">
        <v>260</v>
      </c>
      <c r="B51" s="36" t="s">
        <v>43</v>
      </c>
      <c r="C51" s="37" t="s">
        <v>44</v>
      </c>
      <c r="D51" s="5"/>
      <c r="E51" s="16">
        <f>E53+E52</f>
        <v>29</v>
      </c>
      <c r="F51" s="16">
        <f>F53+F52</f>
        <v>30.2</v>
      </c>
      <c r="G51" s="16">
        <f>G53</f>
        <v>610</v>
      </c>
    </row>
    <row r="52" spans="1:7" s="83" customFormat="1" ht="33.75" customHeight="1" outlineLevel="2" x14ac:dyDescent="0.25">
      <c r="A52" s="22" t="s">
        <v>228</v>
      </c>
      <c r="B52" s="36" t="s">
        <v>43</v>
      </c>
      <c r="C52" s="37" t="s">
        <v>44</v>
      </c>
      <c r="D52" s="5">
        <v>200</v>
      </c>
      <c r="E52" s="16">
        <v>6.6</v>
      </c>
      <c r="F52" s="16">
        <v>0</v>
      </c>
      <c r="G52" s="16">
        <v>0</v>
      </c>
    </row>
    <row r="53" spans="1:7" s="83" customFormat="1" ht="36.75" customHeight="1" outlineLevel="2" x14ac:dyDescent="0.25">
      <c r="A53" s="21" t="s">
        <v>45</v>
      </c>
      <c r="B53" s="36" t="s">
        <v>43</v>
      </c>
      <c r="C53" s="37" t="s">
        <v>44</v>
      </c>
      <c r="D53" s="5">
        <v>600</v>
      </c>
      <c r="E53" s="16">
        <f>29-6.6</f>
        <v>22.4</v>
      </c>
      <c r="F53" s="16">
        <v>30.2</v>
      </c>
      <c r="G53" s="33">
        <v>610</v>
      </c>
    </row>
    <row r="54" spans="1:7" ht="45" customHeight="1" outlineLevel="1" x14ac:dyDescent="0.25">
      <c r="A54" s="22" t="s">
        <v>139</v>
      </c>
      <c r="B54" s="3" t="s">
        <v>140</v>
      </c>
      <c r="C54" s="3"/>
      <c r="D54" s="5"/>
      <c r="E54" s="16">
        <f t="shared" ref="E54:G55" si="3">E55</f>
        <v>90764.4</v>
      </c>
      <c r="F54" s="16">
        <f t="shared" si="3"/>
        <v>89461.8</v>
      </c>
      <c r="G54" s="16">
        <f t="shared" si="3"/>
        <v>92591.900000000009</v>
      </c>
    </row>
    <row r="55" spans="1:7" ht="15.75" customHeight="1" outlineLevel="2" x14ac:dyDescent="0.25">
      <c r="A55" s="22" t="s">
        <v>9</v>
      </c>
      <c r="B55" s="3" t="s">
        <v>140</v>
      </c>
      <c r="C55" s="3" t="s">
        <v>10</v>
      </c>
      <c r="D55" s="5"/>
      <c r="E55" s="16">
        <f t="shared" si="3"/>
        <v>90764.4</v>
      </c>
      <c r="F55" s="16">
        <f t="shared" si="3"/>
        <v>89461.8</v>
      </c>
      <c r="G55" s="16">
        <f t="shared" si="3"/>
        <v>92591.900000000009</v>
      </c>
    </row>
    <row r="56" spans="1:7" ht="45" customHeight="1" outlineLevel="2" x14ac:dyDescent="0.25">
      <c r="A56" s="21" t="s">
        <v>32</v>
      </c>
      <c r="B56" s="3" t="s">
        <v>140</v>
      </c>
      <c r="C56" s="3" t="s">
        <v>33</v>
      </c>
      <c r="D56" s="5"/>
      <c r="E56" s="16">
        <f>E57+E58+E59+E60</f>
        <v>90764.4</v>
      </c>
      <c r="F56" s="16">
        <f>F57+F58+F59+F60</f>
        <v>89461.8</v>
      </c>
      <c r="G56" s="16">
        <f>G57+G58+G59+G60</f>
        <v>92591.900000000009</v>
      </c>
    </row>
    <row r="57" spans="1:7" ht="75" customHeight="1" outlineLevel="2" x14ac:dyDescent="0.25">
      <c r="A57" s="22" t="s">
        <v>13</v>
      </c>
      <c r="B57" s="3" t="s">
        <v>140</v>
      </c>
      <c r="C57" s="3" t="s">
        <v>33</v>
      </c>
      <c r="D57" s="5">
        <v>100</v>
      </c>
      <c r="E57" s="16">
        <f>56487.4+28401.8</f>
        <v>84889.2</v>
      </c>
      <c r="F57" s="16">
        <f>56169.8+28104.2</f>
        <v>84274</v>
      </c>
      <c r="G57" s="1">
        <f>58416.6+29228.5</f>
        <v>87645.1</v>
      </c>
    </row>
    <row r="58" spans="1:7" ht="30" customHeight="1" outlineLevel="2" x14ac:dyDescent="0.25">
      <c r="A58" s="22" t="s">
        <v>228</v>
      </c>
      <c r="B58" s="3" t="s">
        <v>140</v>
      </c>
      <c r="C58" s="3" t="s">
        <v>33</v>
      </c>
      <c r="D58" s="5">
        <v>200</v>
      </c>
      <c r="E58" s="16">
        <f>3490.9+1998.5</f>
        <v>5489.4</v>
      </c>
      <c r="F58" s="16">
        <f>3366+1726.2</f>
        <v>5092.2</v>
      </c>
      <c r="G58" s="1">
        <f>3269.7+1594.8</f>
        <v>4864.5</v>
      </c>
    </row>
    <row r="59" spans="1:7" ht="30" customHeight="1" outlineLevel="2" x14ac:dyDescent="0.25">
      <c r="A59" s="22" t="s">
        <v>20</v>
      </c>
      <c r="B59" s="3" t="s">
        <v>140</v>
      </c>
      <c r="C59" s="3" t="s">
        <v>33</v>
      </c>
      <c r="D59" s="5">
        <v>300</v>
      </c>
      <c r="E59" s="16">
        <v>287.59999999999997</v>
      </c>
      <c r="F59" s="16">
        <v>0</v>
      </c>
      <c r="G59" s="1">
        <v>0</v>
      </c>
    </row>
    <row r="60" spans="1:7" ht="15.75" customHeight="1" outlineLevel="2" x14ac:dyDescent="0.25">
      <c r="A60" s="21" t="s">
        <v>34</v>
      </c>
      <c r="B60" s="3" t="s">
        <v>140</v>
      </c>
      <c r="C60" s="3" t="s">
        <v>33</v>
      </c>
      <c r="D60" s="5">
        <v>800</v>
      </c>
      <c r="E60" s="16">
        <f>50.2+48</f>
        <v>98.2</v>
      </c>
      <c r="F60" s="16">
        <f>50.2+45.4</f>
        <v>95.6</v>
      </c>
      <c r="G60" s="1">
        <f>50.2+32.1</f>
        <v>82.300000000000011</v>
      </c>
    </row>
    <row r="61" spans="1:7" s="83" customFormat="1" ht="21.75" customHeight="1" outlineLevel="1" x14ac:dyDescent="0.25">
      <c r="A61" s="22" t="s">
        <v>575</v>
      </c>
      <c r="B61" s="36" t="s">
        <v>577</v>
      </c>
      <c r="C61" s="37"/>
      <c r="D61" s="5"/>
      <c r="E61" s="16">
        <f>E62</f>
        <v>36934.400000000001</v>
      </c>
      <c r="F61" s="16">
        <f t="shared" ref="F61:G66" si="4">F62</f>
        <v>0</v>
      </c>
      <c r="G61" s="16">
        <f t="shared" si="4"/>
        <v>0</v>
      </c>
    </row>
    <row r="62" spans="1:7" s="83" customFormat="1" ht="14.25" customHeight="1" outlineLevel="2" x14ac:dyDescent="0.25">
      <c r="A62" s="22" t="s">
        <v>9</v>
      </c>
      <c r="B62" s="36" t="s">
        <v>577</v>
      </c>
      <c r="C62" s="39" t="s">
        <v>10</v>
      </c>
      <c r="D62" s="5"/>
      <c r="E62" s="16">
        <f>E66+E63</f>
        <v>36934.400000000001</v>
      </c>
      <c r="F62" s="16">
        <f>F66+F63</f>
        <v>0</v>
      </c>
      <c r="G62" s="16">
        <f>G66+G63</f>
        <v>0</v>
      </c>
    </row>
    <row r="63" spans="1:7" s="83" customFormat="1" ht="14.25" customHeight="1" outlineLevel="2" x14ac:dyDescent="0.25">
      <c r="A63" s="22" t="s">
        <v>633</v>
      </c>
      <c r="B63" s="36" t="s">
        <v>577</v>
      </c>
      <c r="C63" s="71" t="s">
        <v>634</v>
      </c>
      <c r="D63" s="5"/>
      <c r="E63" s="16">
        <f>+E65+E64</f>
        <v>36855.200000000004</v>
      </c>
      <c r="F63" s="16">
        <f>+F65</f>
        <v>0</v>
      </c>
      <c r="G63" s="16">
        <f>+G65</f>
        <v>0</v>
      </c>
    </row>
    <row r="64" spans="1:7" s="83" customFormat="1" ht="14.25" customHeight="1" outlineLevel="2" x14ac:dyDescent="0.25">
      <c r="A64" s="90" t="s">
        <v>228</v>
      </c>
      <c r="B64" s="36" t="s">
        <v>577</v>
      </c>
      <c r="C64" s="71" t="s">
        <v>634</v>
      </c>
      <c r="D64" s="5">
        <v>200</v>
      </c>
      <c r="E64" s="16">
        <v>74.8</v>
      </c>
      <c r="F64" s="16">
        <v>0</v>
      </c>
      <c r="G64" s="16">
        <v>0</v>
      </c>
    </row>
    <row r="65" spans="1:7" s="83" customFormat="1" ht="14.25" customHeight="1" outlineLevel="2" x14ac:dyDescent="0.25">
      <c r="A65" s="21" t="s">
        <v>34</v>
      </c>
      <c r="B65" s="36" t="s">
        <v>577</v>
      </c>
      <c r="C65" s="71" t="s">
        <v>634</v>
      </c>
      <c r="D65" s="5">
        <v>800</v>
      </c>
      <c r="E65" s="16">
        <v>36780.400000000001</v>
      </c>
      <c r="F65" s="16">
        <v>0</v>
      </c>
      <c r="G65" s="16">
        <v>0</v>
      </c>
    </row>
    <row r="66" spans="1:7" s="83" customFormat="1" ht="30" customHeight="1" outlineLevel="2" x14ac:dyDescent="0.25">
      <c r="A66" s="21" t="s">
        <v>576</v>
      </c>
      <c r="B66" s="36" t="s">
        <v>577</v>
      </c>
      <c r="C66" s="13" t="s">
        <v>578</v>
      </c>
      <c r="D66" s="5"/>
      <c r="E66" s="16">
        <f>E67</f>
        <v>79.2</v>
      </c>
      <c r="F66" s="16">
        <f t="shared" si="4"/>
        <v>0</v>
      </c>
      <c r="G66" s="16">
        <f t="shared" si="4"/>
        <v>0</v>
      </c>
    </row>
    <row r="67" spans="1:7" s="83" customFormat="1" ht="30" customHeight="1" outlineLevel="2" x14ac:dyDescent="0.25">
      <c r="A67" s="22" t="s">
        <v>228</v>
      </c>
      <c r="B67" s="36" t="s">
        <v>577</v>
      </c>
      <c r="C67" s="13" t="s">
        <v>578</v>
      </c>
      <c r="D67" s="5">
        <v>200</v>
      </c>
      <c r="E67" s="16">
        <v>79.2</v>
      </c>
      <c r="F67" s="16">
        <v>0</v>
      </c>
      <c r="G67" s="33">
        <v>0</v>
      </c>
    </row>
    <row r="68" spans="1:7" ht="15.75" customHeight="1" outlineLevel="1" x14ac:dyDescent="0.25">
      <c r="A68" s="22" t="s">
        <v>141</v>
      </c>
      <c r="B68" s="3" t="s">
        <v>142</v>
      </c>
      <c r="C68" s="3"/>
      <c r="D68" s="5"/>
      <c r="E68" s="16">
        <f>E69</f>
        <v>207438.6</v>
      </c>
      <c r="F68" s="16">
        <f t="shared" ref="F68:G70" si="5">F69</f>
        <v>41411</v>
      </c>
      <c r="G68" s="16">
        <f t="shared" si="5"/>
        <v>41411</v>
      </c>
    </row>
    <row r="69" spans="1:7" ht="15.75" customHeight="1" outlineLevel="2" x14ac:dyDescent="0.25">
      <c r="A69" s="22" t="s">
        <v>9</v>
      </c>
      <c r="B69" s="3" t="s">
        <v>142</v>
      </c>
      <c r="C69" s="3" t="s">
        <v>10</v>
      </c>
      <c r="D69" s="5"/>
      <c r="E69" s="16">
        <f>E70</f>
        <v>207438.6</v>
      </c>
      <c r="F69" s="16">
        <f t="shared" si="5"/>
        <v>41411</v>
      </c>
      <c r="G69" s="16">
        <f t="shared" si="5"/>
        <v>41411</v>
      </c>
    </row>
    <row r="70" spans="1:7" ht="30" customHeight="1" outlineLevel="2" x14ac:dyDescent="0.25">
      <c r="A70" s="22" t="s">
        <v>143</v>
      </c>
      <c r="B70" s="3" t="s">
        <v>142</v>
      </c>
      <c r="C70" s="3" t="s">
        <v>144</v>
      </c>
      <c r="D70" s="5"/>
      <c r="E70" s="16">
        <f>E71</f>
        <v>207438.6</v>
      </c>
      <c r="F70" s="16">
        <f t="shared" si="5"/>
        <v>41411</v>
      </c>
      <c r="G70" s="16">
        <f t="shared" si="5"/>
        <v>41411</v>
      </c>
    </row>
    <row r="71" spans="1:7" ht="15.75" customHeight="1" outlineLevel="2" x14ac:dyDescent="0.25">
      <c r="A71" s="21" t="s">
        <v>34</v>
      </c>
      <c r="B71" s="3" t="s">
        <v>142</v>
      </c>
      <c r="C71" s="3" t="s">
        <v>144</v>
      </c>
      <c r="D71" s="5">
        <v>800</v>
      </c>
      <c r="E71" s="16">
        <f>94074.6+113364</f>
        <v>207438.6</v>
      </c>
      <c r="F71" s="16">
        <v>41411</v>
      </c>
      <c r="G71" s="1">
        <v>41411</v>
      </c>
    </row>
    <row r="72" spans="1:7" ht="15" customHeight="1" outlineLevel="1" x14ac:dyDescent="0.25">
      <c r="A72" s="22" t="s">
        <v>23</v>
      </c>
      <c r="B72" s="3" t="s">
        <v>24</v>
      </c>
      <c r="C72" s="3"/>
      <c r="D72" s="5"/>
      <c r="E72" s="16">
        <f>E73+E93+E104</f>
        <v>414234.80000000005</v>
      </c>
      <c r="F72" s="16">
        <f>F73+F93+F104</f>
        <v>307973.89999999997</v>
      </c>
      <c r="G72" s="16">
        <f>G73+G93+G104</f>
        <v>311368.29999999993</v>
      </c>
    </row>
    <row r="73" spans="1:7" ht="15" customHeight="1" outlineLevel="2" x14ac:dyDescent="0.25">
      <c r="A73" s="22" t="s">
        <v>9</v>
      </c>
      <c r="B73" s="3" t="s">
        <v>24</v>
      </c>
      <c r="C73" s="3" t="s">
        <v>10</v>
      </c>
      <c r="D73" s="5"/>
      <c r="E73" s="16">
        <f>E74+E76+E80+E91+E84+E87+E89</f>
        <v>315092.7</v>
      </c>
      <c r="F73" s="16">
        <f>F74+F76+F80+F91+F84+F87+F89</f>
        <v>214666.3</v>
      </c>
      <c r="G73" s="16">
        <f>G74+G76+G80+G91+G84+G87+G89</f>
        <v>215113.09999999995</v>
      </c>
    </row>
    <row r="74" spans="1:7" ht="15" customHeight="1" outlineLevel="2" x14ac:dyDescent="0.25">
      <c r="A74" s="22" t="s">
        <v>276</v>
      </c>
      <c r="B74" s="3" t="s">
        <v>24</v>
      </c>
      <c r="C74" s="3" t="s">
        <v>277</v>
      </c>
      <c r="D74" s="5"/>
      <c r="E74" s="16">
        <f>E75</f>
        <v>10</v>
      </c>
      <c r="F74" s="16">
        <f>F75</f>
        <v>9.3000000000000007</v>
      </c>
      <c r="G74" s="16">
        <f>G75</f>
        <v>5.9</v>
      </c>
    </row>
    <row r="75" spans="1:7" ht="30" customHeight="1" outlineLevel="2" x14ac:dyDescent="0.25">
      <c r="A75" s="22" t="s">
        <v>20</v>
      </c>
      <c r="B75" s="3" t="s">
        <v>24</v>
      </c>
      <c r="C75" s="3" t="s">
        <v>277</v>
      </c>
      <c r="D75" s="5">
        <v>300</v>
      </c>
      <c r="E75" s="16">
        <v>10</v>
      </c>
      <c r="F75" s="16">
        <v>9.3000000000000007</v>
      </c>
      <c r="G75" s="33">
        <v>5.9</v>
      </c>
    </row>
    <row r="76" spans="1:7" ht="45" customHeight="1" outlineLevel="2" x14ac:dyDescent="0.25">
      <c r="A76" s="21" t="s">
        <v>275</v>
      </c>
      <c r="B76" s="3" t="s">
        <v>24</v>
      </c>
      <c r="C76" s="3" t="s">
        <v>52</v>
      </c>
      <c r="D76" s="5"/>
      <c r="E76" s="16">
        <f>E77+E78+E79</f>
        <v>225235.5</v>
      </c>
      <c r="F76" s="16">
        <f>F77+F78+F79</f>
        <v>208022.8</v>
      </c>
      <c r="G76" s="16">
        <f>G77+G78+G79</f>
        <v>209793.89999999997</v>
      </c>
    </row>
    <row r="77" spans="1:7" ht="75" customHeight="1" outlineLevel="2" x14ac:dyDescent="0.25">
      <c r="A77" s="22" t="s">
        <v>13</v>
      </c>
      <c r="B77" s="3" t="s">
        <v>24</v>
      </c>
      <c r="C77" s="3" t="s">
        <v>52</v>
      </c>
      <c r="D77" s="5">
        <v>100</v>
      </c>
      <c r="E77" s="16">
        <v>158398.5</v>
      </c>
      <c r="F77" s="16">
        <v>160241.29999999999</v>
      </c>
      <c r="G77" s="33">
        <v>166650.9</v>
      </c>
    </row>
    <row r="78" spans="1:7" ht="30" customHeight="1" outlineLevel="2" x14ac:dyDescent="0.25">
      <c r="A78" s="22" t="s">
        <v>228</v>
      </c>
      <c r="B78" s="3" t="s">
        <v>24</v>
      </c>
      <c r="C78" s="3" t="s">
        <v>52</v>
      </c>
      <c r="D78" s="5">
        <v>200</v>
      </c>
      <c r="E78" s="16">
        <v>63967.200000000004</v>
      </c>
      <c r="F78" s="16">
        <v>44911.8</v>
      </c>
      <c r="G78" s="33">
        <v>40273.199999999997</v>
      </c>
    </row>
    <row r="79" spans="1:7" ht="15" customHeight="1" outlineLevel="2" x14ac:dyDescent="0.25">
      <c r="A79" s="21" t="s">
        <v>34</v>
      </c>
      <c r="B79" s="3" t="s">
        <v>24</v>
      </c>
      <c r="C79" s="3" t="s">
        <v>52</v>
      </c>
      <c r="D79" s="5">
        <v>800</v>
      </c>
      <c r="E79" s="16">
        <v>2869.8</v>
      </c>
      <c r="F79" s="16">
        <v>2869.7</v>
      </c>
      <c r="G79" s="33">
        <v>2869.8</v>
      </c>
    </row>
    <row r="80" spans="1:7" s="83" customFormat="1" ht="45" customHeight="1" outlineLevel="2" x14ac:dyDescent="0.25">
      <c r="A80" s="22" t="s">
        <v>53</v>
      </c>
      <c r="B80" s="3" t="s">
        <v>24</v>
      </c>
      <c r="C80" s="3" t="s">
        <v>54</v>
      </c>
      <c r="D80" s="5"/>
      <c r="E80" s="16">
        <f>E83+E81+E82</f>
        <v>81675</v>
      </c>
      <c r="F80" s="16">
        <f>F83+F81+F82</f>
        <v>5745.7</v>
      </c>
      <c r="G80" s="16">
        <f>G83+G81+G82</f>
        <v>4585.7999999999993</v>
      </c>
    </row>
    <row r="81" spans="1:7" s="83" customFormat="1" ht="45" customHeight="1" outlineLevel="2" x14ac:dyDescent="0.25">
      <c r="A81" s="22" t="s">
        <v>228</v>
      </c>
      <c r="B81" s="3" t="s">
        <v>24</v>
      </c>
      <c r="C81" s="3" t="s">
        <v>54</v>
      </c>
      <c r="D81" s="5">
        <v>200</v>
      </c>
      <c r="E81" s="16">
        <f>10104.5+0.3</f>
        <v>10104.799999999999</v>
      </c>
      <c r="F81" s="16">
        <v>0</v>
      </c>
      <c r="G81" s="16">
        <v>0</v>
      </c>
    </row>
    <row r="82" spans="1:7" s="83" customFormat="1" ht="45" customHeight="1" outlineLevel="2" x14ac:dyDescent="0.25">
      <c r="A82" s="76" t="s">
        <v>65</v>
      </c>
      <c r="B82" s="3" t="s">
        <v>24</v>
      </c>
      <c r="C82" s="3" t="s">
        <v>54</v>
      </c>
      <c r="D82" s="5">
        <v>400</v>
      </c>
      <c r="E82" s="16">
        <v>11586.7</v>
      </c>
      <c r="F82" s="16">
        <v>0</v>
      </c>
      <c r="G82" s="16">
        <v>0</v>
      </c>
    </row>
    <row r="83" spans="1:7" s="83" customFormat="1" ht="15" customHeight="1" outlineLevel="2" x14ac:dyDescent="0.25">
      <c r="A83" s="21" t="s">
        <v>34</v>
      </c>
      <c r="B83" s="3" t="s">
        <v>24</v>
      </c>
      <c r="C83" s="3" t="s">
        <v>54</v>
      </c>
      <c r="D83" s="5">
        <v>800</v>
      </c>
      <c r="E83" s="16">
        <f>21062+230.3+7.9+262.9+38420.4</f>
        <v>59983.5</v>
      </c>
      <c r="F83" s="16">
        <v>5745.7</v>
      </c>
      <c r="G83" s="33">
        <v>4585.7999999999993</v>
      </c>
    </row>
    <row r="84" spans="1:7" s="83" customFormat="1" ht="15" customHeight="1" outlineLevel="2" x14ac:dyDescent="0.25">
      <c r="A84" s="21" t="s">
        <v>579</v>
      </c>
      <c r="B84" s="3" t="s">
        <v>24</v>
      </c>
      <c r="C84" s="3" t="s">
        <v>581</v>
      </c>
      <c r="D84" s="5"/>
      <c r="E84" s="16">
        <f>E85+E86</f>
        <v>620</v>
      </c>
      <c r="F84" s="16">
        <f t="shared" ref="F84:G84" si="6">F85</f>
        <v>0</v>
      </c>
      <c r="G84" s="16">
        <f t="shared" si="6"/>
        <v>0</v>
      </c>
    </row>
    <row r="85" spans="1:7" s="83" customFormat="1" ht="15" customHeight="1" outlineLevel="2" x14ac:dyDescent="0.25">
      <c r="A85" s="22" t="s">
        <v>228</v>
      </c>
      <c r="B85" s="3" t="s">
        <v>24</v>
      </c>
      <c r="C85" s="3" t="s">
        <v>581</v>
      </c>
      <c r="D85" s="5">
        <v>200</v>
      </c>
      <c r="E85" s="91">
        <v>85</v>
      </c>
      <c r="F85" s="16">
        <v>0</v>
      </c>
      <c r="G85" s="33">
        <v>0</v>
      </c>
    </row>
    <row r="86" spans="1:7" s="83" customFormat="1" ht="15" customHeight="1" outlineLevel="2" x14ac:dyDescent="0.25">
      <c r="A86" s="76" t="s">
        <v>34</v>
      </c>
      <c r="B86" s="3" t="s">
        <v>24</v>
      </c>
      <c r="C86" s="3" t="s">
        <v>581</v>
      </c>
      <c r="D86" s="5">
        <v>800</v>
      </c>
      <c r="E86" s="91">
        <v>535</v>
      </c>
      <c r="F86" s="16">
        <v>0</v>
      </c>
      <c r="G86" s="33">
        <v>0</v>
      </c>
    </row>
    <row r="87" spans="1:7" s="83" customFormat="1" ht="15" customHeight="1" outlineLevel="2" x14ac:dyDescent="0.25">
      <c r="A87" s="21" t="s">
        <v>580</v>
      </c>
      <c r="B87" s="3" t="s">
        <v>24</v>
      </c>
      <c r="C87" s="3" t="s">
        <v>582</v>
      </c>
      <c r="D87" s="5"/>
      <c r="E87" s="16">
        <f>E88</f>
        <v>5755.3</v>
      </c>
      <c r="F87" s="16">
        <f t="shared" ref="F87:G87" si="7">F88</f>
        <v>0</v>
      </c>
      <c r="G87" s="16">
        <f t="shared" si="7"/>
        <v>0</v>
      </c>
    </row>
    <row r="88" spans="1:7" s="83" customFormat="1" ht="15" customHeight="1" outlineLevel="2" x14ac:dyDescent="0.25">
      <c r="A88" s="21" t="s">
        <v>34</v>
      </c>
      <c r="B88" s="3" t="s">
        <v>24</v>
      </c>
      <c r="C88" s="3" t="s">
        <v>582</v>
      </c>
      <c r="D88" s="5">
        <v>800</v>
      </c>
      <c r="E88" s="16">
        <v>5755.3</v>
      </c>
      <c r="F88" s="16">
        <v>0</v>
      </c>
      <c r="G88" s="33">
        <v>0</v>
      </c>
    </row>
    <row r="89" spans="1:7" s="83" customFormat="1" ht="45" outlineLevel="2" x14ac:dyDescent="0.25">
      <c r="A89" s="21" t="s">
        <v>522</v>
      </c>
      <c r="B89" s="3" t="s">
        <v>24</v>
      </c>
      <c r="C89" s="3" t="s">
        <v>523</v>
      </c>
      <c r="D89" s="5"/>
      <c r="E89" s="16">
        <f>E90</f>
        <v>287.39999999999998</v>
      </c>
      <c r="F89" s="16">
        <f t="shared" ref="F89:G89" si="8">F90</f>
        <v>287.39999999999998</v>
      </c>
      <c r="G89" s="16">
        <f t="shared" si="8"/>
        <v>287.39999999999998</v>
      </c>
    </row>
    <row r="90" spans="1:7" s="83" customFormat="1" ht="30" outlineLevel="2" x14ac:dyDescent="0.25">
      <c r="A90" s="22" t="s">
        <v>20</v>
      </c>
      <c r="B90" s="3" t="s">
        <v>24</v>
      </c>
      <c r="C90" s="3" t="s">
        <v>523</v>
      </c>
      <c r="D90" s="5">
        <v>300</v>
      </c>
      <c r="E90" s="16">
        <v>287.39999999999998</v>
      </c>
      <c r="F90" s="16">
        <v>287.39999999999998</v>
      </c>
      <c r="G90" s="16">
        <v>287.39999999999998</v>
      </c>
    </row>
    <row r="91" spans="1:7" ht="45" customHeight="1" outlineLevel="2" x14ac:dyDescent="0.25">
      <c r="A91" s="22" t="s">
        <v>25</v>
      </c>
      <c r="B91" s="3" t="s">
        <v>24</v>
      </c>
      <c r="C91" s="3" t="s">
        <v>26</v>
      </c>
      <c r="D91" s="5"/>
      <c r="E91" s="16">
        <f>E92</f>
        <v>1509.5</v>
      </c>
      <c r="F91" s="16">
        <f>F92</f>
        <v>601.1</v>
      </c>
      <c r="G91" s="16">
        <f>G92</f>
        <v>440.1</v>
      </c>
    </row>
    <row r="92" spans="1:7" ht="30" customHeight="1" outlineLevel="2" x14ac:dyDescent="0.25">
      <c r="A92" s="22" t="s">
        <v>20</v>
      </c>
      <c r="B92" s="3" t="s">
        <v>24</v>
      </c>
      <c r="C92" s="3" t="s">
        <v>26</v>
      </c>
      <c r="D92" s="5">
        <v>300</v>
      </c>
      <c r="E92" s="91">
        <f>459.8+1049.7</f>
        <v>1509.5</v>
      </c>
      <c r="F92" s="91">
        <f>172.4+428.7</f>
        <v>601.1</v>
      </c>
      <c r="G92" s="91">
        <f>172.4+267.7</f>
        <v>440.1</v>
      </c>
    </row>
    <row r="93" spans="1:7" ht="45" customHeight="1" outlineLevel="2" x14ac:dyDescent="0.25">
      <c r="A93" s="32" t="s">
        <v>137</v>
      </c>
      <c r="B93" s="4" t="s">
        <v>24</v>
      </c>
      <c r="C93" s="4" t="s">
        <v>138</v>
      </c>
      <c r="D93" s="5"/>
      <c r="E93" s="16">
        <f>E94</f>
        <v>98863.6</v>
      </c>
      <c r="F93" s="16">
        <f>F94</f>
        <v>93137</v>
      </c>
      <c r="G93" s="16">
        <f>G94</f>
        <v>96148.7</v>
      </c>
    </row>
    <row r="94" spans="1:7" ht="60" customHeight="1" outlineLevel="2" x14ac:dyDescent="0.25">
      <c r="A94" s="32" t="s">
        <v>209</v>
      </c>
      <c r="B94" s="4" t="s">
        <v>24</v>
      </c>
      <c r="C94" s="4" t="s">
        <v>210</v>
      </c>
      <c r="D94" s="5"/>
      <c r="E94" s="16">
        <f>E95+E99</f>
        <v>98863.6</v>
      </c>
      <c r="F94" s="16">
        <f>F95+F99</f>
        <v>93137</v>
      </c>
      <c r="G94" s="16">
        <f>G95+G99</f>
        <v>96148.7</v>
      </c>
    </row>
    <row r="95" spans="1:7" ht="60" customHeight="1" outlineLevel="2" x14ac:dyDescent="0.25">
      <c r="A95" s="32" t="s">
        <v>211</v>
      </c>
      <c r="B95" s="4" t="s">
        <v>24</v>
      </c>
      <c r="C95" s="4" t="s">
        <v>212</v>
      </c>
      <c r="D95" s="5"/>
      <c r="E95" s="16">
        <f>E96</f>
        <v>36437.800000000003</v>
      </c>
      <c r="F95" s="16">
        <f>F96</f>
        <v>36707.5</v>
      </c>
      <c r="G95" s="16">
        <f>G96</f>
        <v>37749.9</v>
      </c>
    </row>
    <row r="96" spans="1:7" ht="45" customHeight="1" outlineLevel="2" x14ac:dyDescent="0.25">
      <c r="A96" s="19" t="s">
        <v>69</v>
      </c>
      <c r="B96" s="4" t="s">
        <v>24</v>
      </c>
      <c r="C96" s="4" t="s">
        <v>213</v>
      </c>
      <c r="D96" s="34"/>
      <c r="E96" s="16">
        <f>E97+E98</f>
        <v>36437.800000000003</v>
      </c>
      <c r="F96" s="16">
        <f>F97+F98</f>
        <v>36707.5</v>
      </c>
      <c r="G96" s="16">
        <f>G97+G98</f>
        <v>37749.9</v>
      </c>
    </row>
    <row r="97" spans="1:7" ht="75" customHeight="1" outlineLevel="2" x14ac:dyDescent="0.25">
      <c r="A97" s="19" t="s">
        <v>214</v>
      </c>
      <c r="B97" s="4" t="s">
        <v>24</v>
      </c>
      <c r="C97" s="4" t="s">
        <v>213</v>
      </c>
      <c r="D97" s="34">
        <v>100</v>
      </c>
      <c r="E97" s="16">
        <v>34718.9</v>
      </c>
      <c r="F97" s="16">
        <v>36107.699999999997</v>
      </c>
      <c r="G97" s="1">
        <v>37551.9</v>
      </c>
    </row>
    <row r="98" spans="1:7" ht="30" customHeight="1" outlineLevel="2" x14ac:dyDescent="0.25">
      <c r="A98" s="19" t="s">
        <v>228</v>
      </c>
      <c r="B98" s="4" t="s">
        <v>24</v>
      </c>
      <c r="C98" s="4" t="s">
        <v>213</v>
      </c>
      <c r="D98" s="34">
        <v>200</v>
      </c>
      <c r="E98" s="16">
        <v>1718.9</v>
      </c>
      <c r="F98" s="16">
        <v>599.79999999999995</v>
      </c>
      <c r="G98" s="1">
        <v>198</v>
      </c>
    </row>
    <row r="99" spans="1:7" ht="60" customHeight="1" outlineLevel="2" x14ac:dyDescent="0.25">
      <c r="A99" s="21" t="s">
        <v>229</v>
      </c>
      <c r="B99" s="4" t="s">
        <v>24</v>
      </c>
      <c r="C99" s="4" t="s">
        <v>230</v>
      </c>
      <c r="D99" s="34"/>
      <c r="E99" s="16">
        <f>E100</f>
        <v>62425.8</v>
      </c>
      <c r="F99" s="16">
        <f>F100</f>
        <v>56429.499999999993</v>
      </c>
      <c r="G99" s="16">
        <f>G100</f>
        <v>58398.799999999996</v>
      </c>
    </row>
    <row r="100" spans="1:7" ht="45" customHeight="1" outlineLevel="2" x14ac:dyDescent="0.25">
      <c r="A100" s="21" t="s">
        <v>32</v>
      </c>
      <c r="B100" s="4" t="s">
        <v>24</v>
      </c>
      <c r="C100" s="4" t="s">
        <v>231</v>
      </c>
      <c r="D100" s="34"/>
      <c r="E100" s="16">
        <f>E101+E102+E103</f>
        <v>62425.8</v>
      </c>
      <c r="F100" s="16">
        <f>F101+F102+F103</f>
        <v>56429.499999999993</v>
      </c>
      <c r="G100" s="16">
        <f>G101+G102+G103</f>
        <v>58398.799999999996</v>
      </c>
    </row>
    <row r="101" spans="1:7" ht="75" customHeight="1" outlineLevel="2" x14ac:dyDescent="0.25">
      <c r="A101" s="22" t="s">
        <v>214</v>
      </c>
      <c r="B101" s="4" t="s">
        <v>24</v>
      </c>
      <c r="C101" s="4" t="s">
        <v>231</v>
      </c>
      <c r="D101" s="34">
        <v>100</v>
      </c>
      <c r="E101" s="16">
        <v>55049.700000000004</v>
      </c>
      <c r="F101" s="16">
        <v>54722.7</v>
      </c>
      <c r="G101" s="1">
        <v>56911.6</v>
      </c>
    </row>
    <row r="102" spans="1:7" ht="30" customHeight="1" outlineLevel="2" x14ac:dyDescent="0.25">
      <c r="A102" s="22" t="s">
        <v>228</v>
      </c>
      <c r="B102" s="4" t="s">
        <v>24</v>
      </c>
      <c r="C102" s="4" t="s">
        <v>231</v>
      </c>
      <c r="D102" s="34">
        <v>200</v>
      </c>
      <c r="E102" s="16">
        <v>3613.5</v>
      </c>
      <c r="F102" s="16">
        <v>1476.7</v>
      </c>
      <c r="G102" s="1">
        <v>1257.0999999999999</v>
      </c>
    </row>
    <row r="103" spans="1:7" ht="15" customHeight="1" outlineLevel="2" x14ac:dyDescent="0.25">
      <c r="A103" s="21" t="s">
        <v>34</v>
      </c>
      <c r="B103" s="4" t="s">
        <v>24</v>
      </c>
      <c r="C103" s="4" t="s">
        <v>231</v>
      </c>
      <c r="D103" s="34">
        <v>800</v>
      </c>
      <c r="E103" s="16">
        <v>3762.6</v>
      </c>
      <c r="F103" s="16">
        <v>230.1</v>
      </c>
      <c r="G103" s="1">
        <v>230.1</v>
      </c>
    </row>
    <row r="104" spans="1:7" ht="75" customHeight="1" outlineLevel="2" x14ac:dyDescent="0.25">
      <c r="A104" s="32" t="s">
        <v>114</v>
      </c>
      <c r="B104" s="4" t="s">
        <v>24</v>
      </c>
      <c r="C104" s="4" t="s">
        <v>115</v>
      </c>
      <c r="D104" s="34"/>
      <c r="E104" s="16">
        <f>E105</f>
        <v>278.5</v>
      </c>
      <c r="F104" s="16">
        <f t="shared" ref="F104:G107" si="9">F105</f>
        <v>170.6</v>
      </c>
      <c r="G104" s="16">
        <f t="shared" si="9"/>
        <v>106.5</v>
      </c>
    </row>
    <row r="105" spans="1:7" ht="45" customHeight="1" outlineLevel="2" x14ac:dyDescent="0.25">
      <c r="A105" s="21" t="s">
        <v>215</v>
      </c>
      <c r="B105" s="4" t="s">
        <v>24</v>
      </c>
      <c r="C105" s="4" t="s">
        <v>216</v>
      </c>
      <c r="D105" s="34"/>
      <c r="E105" s="16">
        <f>E106</f>
        <v>278.5</v>
      </c>
      <c r="F105" s="16">
        <f t="shared" si="9"/>
        <v>170.6</v>
      </c>
      <c r="G105" s="16">
        <f t="shared" si="9"/>
        <v>106.5</v>
      </c>
    </row>
    <row r="106" spans="1:7" ht="60" customHeight="1" outlineLevel="2" x14ac:dyDescent="0.25">
      <c r="A106" s="21" t="s">
        <v>217</v>
      </c>
      <c r="B106" s="4" t="s">
        <v>24</v>
      </c>
      <c r="C106" s="4" t="s">
        <v>218</v>
      </c>
      <c r="D106" s="34"/>
      <c r="E106" s="16">
        <f>E107</f>
        <v>278.5</v>
      </c>
      <c r="F106" s="16">
        <f t="shared" si="9"/>
        <v>170.6</v>
      </c>
      <c r="G106" s="16">
        <f t="shared" si="9"/>
        <v>106.5</v>
      </c>
    </row>
    <row r="107" spans="1:7" ht="45" customHeight="1" outlineLevel="2" x14ac:dyDescent="0.25">
      <c r="A107" s="21" t="s">
        <v>219</v>
      </c>
      <c r="B107" s="4" t="s">
        <v>24</v>
      </c>
      <c r="C107" s="4" t="s">
        <v>220</v>
      </c>
      <c r="D107" s="34"/>
      <c r="E107" s="16">
        <f>E108</f>
        <v>278.5</v>
      </c>
      <c r="F107" s="16">
        <f t="shared" si="9"/>
        <v>170.6</v>
      </c>
      <c r="G107" s="16">
        <f t="shared" si="9"/>
        <v>106.5</v>
      </c>
    </row>
    <row r="108" spans="1:7" ht="30" customHeight="1" outlineLevel="2" x14ac:dyDescent="0.25">
      <c r="A108" s="19" t="s">
        <v>228</v>
      </c>
      <c r="B108" s="4" t="s">
        <v>24</v>
      </c>
      <c r="C108" s="4" t="s">
        <v>220</v>
      </c>
      <c r="D108" s="34">
        <v>200</v>
      </c>
      <c r="E108" s="16">
        <v>278.5</v>
      </c>
      <c r="F108" s="16">
        <v>170.6</v>
      </c>
      <c r="G108" s="1">
        <v>106.5</v>
      </c>
    </row>
    <row r="109" spans="1:7" s="81" customFormat="1" ht="28.5" x14ac:dyDescent="0.25">
      <c r="A109" s="20" t="s">
        <v>185</v>
      </c>
      <c r="B109" s="2" t="s">
        <v>186</v>
      </c>
      <c r="C109" s="2"/>
      <c r="D109" s="6"/>
      <c r="E109" s="15">
        <f t="shared" ref="E109:G110" si="10">E110</f>
        <v>185476.40000000002</v>
      </c>
      <c r="F109" s="15">
        <f t="shared" si="10"/>
        <v>158513.20000000001</v>
      </c>
      <c r="G109" s="15">
        <f t="shared" si="10"/>
        <v>158920.6</v>
      </c>
    </row>
    <row r="110" spans="1:7" ht="45" outlineLevel="1" x14ac:dyDescent="0.25">
      <c r="A110" s="21" t="s">
        <v>187</v>
      </c>
      <c r="B110" s="3" t="s">
        <v>188</v>
      </c>
      <c r="C110" s="3"/>
      <c r="D110" s="5"/>
      <c r="E110" s="16">
        <f t="shared" si="10"/>
        <v>185476.40000000002</v>
      </c>
      <c r="F110" s="16">
        <f t="shared" si="10"/>
        <v>158513.20000000001</v>
      </c>
      <c r="G110" s="16">
        <f t="shared" si="10"/>
        <v>158920.6</v>
      </c>
    </row>
    <row r="111" spans="1:7" ht="45" outlineLevel="2" x14ac:dyDescent="0.25">
      <c r="A111" s="21" t="s">
        <v>59</v>
      </c>
      <c r="B111" s="3" t="s">
        <v>188</v>
      </c>
      <c r="C111" s="3" t="s">
        <v>60</v>
      </c>
      <c r="D111" s="5"/>
      <c r="E111" s="16">
        <f>E112+E120+E127+E132</f>
        <v>185476.40000000002</v>
      </c>
      <c r="F111" s="16">
        <f>F112+F120+F127+F132</f>
        <v>158513.20000000001</v>
      </c>
      <c r="G111" s="16">
        <f>G112+G120+G127+G132</f>
        <v>158920.6</v>
      </c>
    </row>
    <row r="112" spans="1:7" ht="30" outlineLevel="2" x14ac:dyDescent="0.25">
      <c r="A112" s="21" t="s">
        <v>153</v>
      </c>
      <c r="B112" s="3" t="s">
        <v>188</v>
      </c>
      <c r="C112" s="3" t="s">
        <v>154</v>
      </c>
      <c r="D112" s="5"/>
      <c r="E112" s="16">
        <f>E113</f>
        <v>65533.4</v>
      </c>
      <c r="F112" s="16">
        <f>F113</f>
        <v>56431.199999999997</v>
      </c>
      <c r="G112" s="16">
        <f>G113</f>
        <v>56431.199999999997</v>
      </c>
    </row>
    <row r="113" spans="1:7" ht="45" outlineLevel="2" x14ac:dyDescent="0.25">
      <c r="A113" s="21" t="s">
        <v>155</v>
      </c>
      <c r="B113" s="3" t="s">
        <v>188</v>
      </c>
      <c r="C113" s="3" t="s">
        <v>156</v>
      </c>
      <c r="D113" s="5"/>
      <c r="E113" s="16">
        <f>E116+E118+E114</f>
        <v>65533.4</v>
      </c>
      <c r="F113" s="16">
        <f>F116+F118</f>
        <v>56431.199999999997</v>
      </c>
      <c r="G113" s="16">
        <f>G116+G118</f>
        <v>56431.199999999997</v>
      </c>
    </row>
    <row r="114" spans="1:7" ht="30" outlineLevel="2" x14ac:dyDescent="0.25">
      <c r="A114" s="21" t="s">
        <v>648</v>
      </c>
      <c r="B114" s="3" t="s">
        <v>188</v>
      </c>
      <c r="C114" s="3" t="s">
        <v>649</v>
      </c>
      <c r="D114" s="5"/>
      <c r="E114" s="16">
        <f>+E115</f>
        <v>7478.8</v>
      </c>
      <c r="F114" s="16">
        <f>+F115</f>
        <v>0</v>
      </c>
      <c r="G114" s="16">
        <f>+G115</f>
        <v>0</v>
      </c>
    </row>
    <row r="115" spans="1:7" ht="30" outlineLevel="2" x14ac:dyDescent="0.25">
      <c r="A115" s="22" t="s">
        <v>228</v>
      </c>
      <c r="B115" s="3" t="s">
        <v>188</v>
      </c>
      <c r="C115" s="3" t="s">
        <v>649</v>
      </c>
      <c r="D115" s="5">
        <v>200</v>
      </c>
      <c r="E115" s="16">
        <v>7478.8</v>
      </c>
      <c r="F115" s="16">
        <v>0</v>
      </c>
      <c r="G115" s="16">
        <v>0</v>
      </c>
    </row>
    <row r="116" spans="1:7" ht="90" outlineLevel="2" x14ac:dyDescent="0.25">
      <c r="A116" s="21" t="s">
        <v>284</v>
      </c>
      <c r="B116" s="3" t="s">
        <v>188</v>
      </c>
      <c r="C116" s="3" t="s">
        <v>189</v>
      </c>
      <c r="D116" s="5"/>
      <c r="E116" s="16">
        <f>E117</f>
        <v>55773.4</v>
      </c>
      <c r="F116" s="16">
        <f>F117</f>
        <v>54150</v>
      </c>
      <c r="G116" s="16">
        <f>G117</f>
        <v>54150</v>
      </c>
    </row>
    <row r="117" spans="1:7" ht="30" outlineLevel="2" x14ac:dyDescent="0.25">
      <c r="A117" s="22" t="s">
        <v>228</v>
      </c>
      <c r="B117" s="3" t="s">
        <v>188</v>
      </c>
      <c r="C117" s="3" t="s">
        <v>189</v>
      </c>
      <c r="D117" s="5">
        <v>200</v>
      </c>
      <c r="E117" s="16">
        <v>55773.4</v>
      </c>
      <c r="F117" s="16">
        <v>54150</v>
      </c>
      <c r="G117" s="16">
        <v>54150</v>
      </c>
    </row>
    <row r="118" spans="1:7" ht="45" outlineLevel="2" x14ac:dyDescent="0.25">
      <c r="A118" s="22" t="s">
        <v>190</v>
      </c>
      <c r="B118" s="3" t="s">
        <v>188</v>
      </c>
      <c r="C118" s="3" t="s">
        <v>191</v>
      </c>
      <c r="D118" s="5"/>
      <c r="E118" s="16">
        <f>E119</f>
        <v>2281.1999999999998</v>
      </c>
      <c r="F118" s="16">
        <f>F119</f>
        <v>2281.1999999999998</v>
      </c>
      <c r="G118" s="16">
        <f>G119</f>
        <v>2281.1999999999998</v>
      </c>
    </row>
    <row r="119" spans="1:7" ht="30" outlineLevel="2" x14ac:dyDescent="0.25">
      <c r="A119" s="22" t="s">
        <v>228</v>
      </c>
      <c r="B119" s="3" t="s">
        <v>188</v>
      </c>
      <c r="C119" s="3" t="s">
        <v>191</v>
      </c>
      <c r="D119" s="5">
        <v>200</v>
      </c>
      <c r="E119" s="16">
        <v>2281.1999999999998</v>
      </c>
      <c r="F119" s="16">
        <v>2281.1999999999998</v>
      </c>
      <c r="G119" s="16">
        <v>2281.1999999999998</v>
      </c>
    </row>
    <row r="120" spans="1:7" ht="45" outlineLevel="2" x14ac:dyDescent="0.25">
      <c r="A120" s="22" t="s">
        <v>192</v>
      </c>
      <c r="B120" s="3" t="s">
        <v>188</v>
      </c>
      <c r="C120" s="3" t="s">
        <v>193</v>
      </c>
      <c r="D120" s="5"/>
      <c r="E120" s="16">
        <f>E121</f>
        <v>6928.5000000000009</v>
      </c>
      <c r="F120" s="16">
        <f t="shared" ref="F120:G120" si="11">F121+F122</f>
        <v>4828.2</v>
      </c>
      <c r="G120" s="16">
        <f t="shared" si="11"/>
        <v>4723</v>
      </c>
    </row>
    <row r="121" spans="1:7" ht="45" outlineLevel="2" x14ac:dyDescent="0.25">
      <c r="A121" s="22" t="s">
        <v>194</v>
      </c>
      <c r="B121" s="3" t="s">
        <v>188</v>
      </c>
      <c r="C121" s="3" t="s">
        <v>195</v>
      </c>
      <c r="D121" s="5"/>
      <c r="E121" s="16">
        <f>E124+E122</f>
        <v>6928.5000000000009</v>
      </c>
      <c r="F121" s="16">
        <f>F124</f>
        <v>4828.2</v>
      </c>
      <c r="G121" s="16">
        <f>G124</f>
        <v>4723</v>
      </c>
    </row>
    <row r="122" spans="1:7" ht="45" outlineLevel="2" x14ac:dyDescent="0.25">
      <c r="A122" s="19" t="s">
        <v>691</v>
      </c>
      <c r="B122" s="3" t="s">
        <v>188</v>
      </c>
      <c r="C122" s="3" t="s">
        <v>688</v>
      </c>
      <c r="D122" s="5"/>
      <c r="E122" s="16">
        <f>E123</f>
        <v>232.1</v>
      </c>
      <c r="F122" s="16">
        <f t="shared" ref="F122:G122" si="12">F123</f>
        <v>0</v>
      </c>
      <c r="G122" s="16">
        <f t="shared" si="12"/>
        <v>0</v>
      </c>
    </row>
    <row r="123" spans="1:7" ht="30" outlineLevel="2" x14ac:dyDescent="0.25">
      <c r="A123" s="32" t="s">
        <v>228</v>
      </c>
      <c r="B123" s="3" t="s">
        <v>188</v>
      </c>
      <c r="C123" s="3" t="s">
        <v>688</v>
      </c>
      <c r="D123" s="5">
        <v>200</v>
      </c>
      <c r="E123" s="16">
        <v>232.1</v>
      </c>
      <c r="F123" s="16">
        <v>0</v>
      </c>
      <c r="G123" s="16">
        <v>0</v>
      </c>
    </row>
    <row r="124" spans="1:7" ht="30" outlineLevel="2" x14ac:dyDescent="0.25">
      <c r="A124" s="19" t="s">
        <v>196</v>
      </c>
      <c r="B124" s="3" t="s">
        <v>188</v>
      </c>
      <c r="C124" s="4" t="s">
        <v>197</v>
      </c>
      <c r="D124" s="5"/>
      <c r="E124" s="16">
        <f>E125+E126</f>
        <v>6696.4000000000005</v>
      </c>
      <c r="F124" s="16">
        <f>F125+F126</f>
        <v>4828.2</v>
      </c>
      <c r="G124" s="16">
        <f>G125+G126</f>
        <v>4723</v>
      </c>
    </row>
    <row r="125" spans="1:7" ht="75" outlineLevel="2" x14ac:dyDescent="0.25">
      <c r="A125" s="22" t="s">
        <v>13</v>
      </c>
      <c r="B125" s="3" t="s">
        <v>188</v>
      </c>
      <c r="C125" s="4" t="s">
        <v>197</v>
      </c>
      <c r="D125" s="5">
        <v>100</v>
      </c>
      <c r="E125" s="16">
        <v>5739.6</v>
      </c>
      <c r="F125" s="16">
        <v>3848.2</v>
      </c>
      <c r="G125" s="16">
        <v>3848.2</v>
      </c>
    </row>
    <row r="126" spans="1:7" ht="30" outlineLevel="2" x14ac:dyDescent="0.25">
      <c r="A126" s="22" t="s">
        <v>228</v>
      </c>
      <c r="B126" s="3" t="s">
        <v>188</v>
      </c>
      <c r="C126" s="4" t="s">
        <v>197</v>
      </c>
      <c r="D126" s="5">
        <v>200</v>
      </c>
      <c r="E126" s="16">
        <v>956.80000000000018</v>
      </c>
      <c r="F126" s="16">
        <v>980</v>
      </c>
      <c r="G126" s="1">
        <v>874.8</v>
      </c>
    </row>
    <row r="127" spans="1:7" ht="45" outlineLevel="2" x14ac:dyDescent="0.25">
      <c r="A127" s="21" t="s">
        <v>198</v>
      </c>
      <c r="B127" s="3" t="s">
        <v>188</v>
      </c>
      <c r="C127" s="3" t="s">
        <v>199</v>
      </c>
      <c r="D127" s="5"/>
      <c r="E127" s="16">
        <f t="shared" ref="E127:G128" si="13">E128</f>
        <v>4865.2</v>
      </c>
      <c r="F127" s="16">
        <f t="shared" si="13"/>
        <v>4218</v>
      </c>
      <c r="G127" s="16">
        <f t="shared" si="13"/>
        <v>3923.9</v>
      </c>
    </row>
    <row r="128" spans="1:7" ht="45" outlineLevel="2" x14ac:dyDescent="0.25">
      <c r="A128" s="21" t="s">
        <v>200</v>
      </c>
      <c r="B128" s="3" t="s">
        <v>188</v>
      </c>
      <c r="C128" s="3" t="s">
        <v>201</v>
      </c>
      <c r="D128" s="5"/>
      <c r="E128" s="16">
        <f t="shared" si="13"/>
        <v>4865.2</v>
      </c>
      <c r="F128" s="16">
        <f t="shared" si="13"/>
        <v>4218</v>
      </c>
      <c r="G128" s="16">
        <f t="shared" si="13"/>
        <v>3923.9</v>
      </c>
    </row>
    <row r="129" spans="1:7" ht="30" outlineLevel="2" x14ac:dyDescent="0.25">
      <c r="A129" s="21" t="s">
        <v>202</v>
      </c>
      <c r="B129" s="3" t="s">
        <v>188</v>
      </c>
      <c r="C129" s="3" t="s">
        <v>203</v>
      </c>
      <c r="D129" s="5"/>
      <c r="E129" s="16">
        <f>E130+E131</f>
        <v>4865.2</v>
      </c>
      <c r="F129" s="16">
        <f>F130+F131</f>
        <v>4218</v>
      </c>
      <c r="G129" s="16">
        <f>G130+G131</f>
        <v>3923.9</v>
      </c>
    </row>
    <row r="130" spans="1:7" ht="75" outlineLevel="2" x14ac:dyDescent="0.25">
      <c r="A130" s="22" t="s">
        <v>13</v>
      </c>
      <c r="B130" s="3" t="s">
        <v>188</v>
      </c>
      <c r="C130" s="3" t="s">
        <v>203</v>
      </c>
      <c r="D130" s="5">
        <v>100</v>
      </c>
      <c r="E130" s="16">
        <v>2712.5</v>
      </c>
      <c r="F130" s="16">
        <v>2821.1</v>
      </c>
      <c r="G130" s="1">
        <v>2933.8</v>
      </c>
    </row>
    <row r="131" spans="1:7" ht="30" outlineLevel="2" x14ac:dyDescent="0.25">
      <c r="A131" s="22" t="s">
        <v>228</v>
      </c>
      <c r="B131" s="3" t="s">
        <v>188</v>
      </c>
      <c r="C131" s="3" t="s">
        <v>203</v>
      </c>
      <c r="D131" s="5">
        <v>200</v>
      </c>
      <c r="E131" s="16">
        <v>2152.6999999999998</v>
      </c>
      <c r="F131" s="16">
        <v>1396.9</v>
      </c>
      <c r="G131" s="1">
        <v>990.1</v>
      </c>
    </row>
    <row r="132" spans="1:7" ht="60" outlineLevel="2" x14ac:dyDescent="0.25">
      <c r="A132" s="22" t="s">
        <v>204</v>
      </c>
      <c r="B132" s="3" t="s">
        <v>188</v>
      </c>
      <c r="C132" s="3" t="s">
        <v>205</v>
      </c>
      <c r="D132" s="5"/>
      <c r="E132" s="16">
        <f t="shared" ref="E132:G133" si="14">E133</f>
        <v>108149.3</v>
      </c>
      <c r="F132" s="16">
        <f t="shared" si="14"/>
        <v>93035.8</v>
      </c>
      <c r="G132" s="16">
        <f t="shared" si="14"/>
        <v>93842.5</v>
      </c>
    </row>
    <row r="133" spans="1:7" ht="45" outlineLevel="2" x14ac:dyDescent="0.25">
      <c r="A133" s="22" t="s">
        <v>206</v>
      </c>
      <c r="B133" s="3" t="s">
        <v>188</v>
      </c>
      <c r="C133" s="3" t="s">
        <v>207</v>
      </c>
      <c r="D133" s="5"/>
      <c r="E133" s="16">
        <f t="shared" si="14"/>
        <v>108149.3</v>
      </c>
      <c r="F133" s="16">
        <f t="shared" si="14"/>
        <v>93035.8</v>
      </c>
      <c r="G133" s="16">
        <f t="shared" si="14"/>
        <v>93842.5</v>
      </c>
    </row>
    <row r="134" spans="1:7" ht="45" outlineLevel="2" x14ac:dyDescent="0.25">
      <c r="A134" s="21" t="s">
        <v>275</v>
      </c>
      <c r="B134" s="3" t="s">
        <v>188</v>
      </c>
      <c r="C134" s="7" t="s">
        <v>208</v>
      </c>
      <c r="D134" s="5"/>
      <c r="E134" s="16">
        <f>E135+E136+E137</f>
        <v>108149.3</v>
      </c>
      <c r="F134" s="16">
        <f>F135+F136+F137</f>
        <v>93035.8</v>
      </c>
      <c r="G134" s="16">
        <f>G135+G136+G137</f>
        <v>93842.5</v>
      </c>
    </row>
    <row r="135" spans="1:7" ht="75" outlineLevel="2" x14ac:dyDescent="0.25">
      <c r="A135" s="22" t="s">
        <v>13</v>
      </c>
      <c r="B135" s="3" t="s">
        <v>188</v>
      </c>
      <c r="C135" s="7" t="s">
        <v>208</v>
      </c>
      <c r="D135" s="5">
        <v>100</v>
      </c>
      <c r="E135" s="16">
        <v>75962.3</v>
      </c>
      <c r="F135" s="16">
        <v>78738</v>
      </c>
      <c r="G135" s="1">
        <v>81864</v>
      </c>
    </row>
    <row r="136" spans="1:7" ht="30" outlineLevel="2" x14ac:dyDescent="0.25">
      <c r="A136" s="22" t="s">
        <v>228</v>
      </c>
      <c r="B136" s="3" t="s">
        <v>188</v>
      </c>
      <c r="C136" s="7" t="s">
        <v>208</v>
      </c>
      <c r="D136" s="5">
        <v>200</v>
      </c>
      <c r="E136" s="16">
        <v>31326.300000000003</v>
      </c>
      <c r="F136" s="16">
        <v>13437.099999999999</v>
      </c>
      <c r="G136" s="1">
        <v>11117.8</v>
      </c>
    </row>
    <row r="137" spans="1:7" outlineLevel="2" x14ac:dyDescent="0.25">
      <c r="A137" s="21" t="s">
        <v>34</v>
      </c>
      <c r="B137" s="3" t="s">
        <v>188</v>
      </c>
      <c r="C137" s="7" t="s">
        <v>208</v>
      </c>
      <c r="D137" s="5">
        <v>800</v>
      </c>
      <c r="E137" s="16">
        <v>860.7</v>
      </c>
      <c r="F137" s="16">
        <v>860.7</v>
      </c>
      <c r="G137" s="16">
        <v>860.7</v>
      </c>
    </row>
    <row r="138" spans="1:7" s="81" customFormat="1" ht="14.25" x14ac:dyDescent="0.25">
      <c r="A138" s="40" t="s">
        <v>55</v>
      </c>
      <c r="B138" s="41" t="s">
        <v>56</v>
      </c>
      <c r="C138" s="41"/>
      <c r="D138" s="42"/>
      <c r="E138" s="15">
        <f>E139+E145+E157+E177+E214</f>
        <v>3440303</v>
      </c>
      <c r="F138" s="15">
        <f>F139+F145+F157+F177+F214</f>
        <v>730205.8</v>
      </c>
      <c r="G138" s="15">
        <f>G139+G145+G157+G177+G214</f>
        <v>720544.29999999993</v>
      </c>
    </row>
    <row r="139" spans="1:7" outlineLevel="1" x14ac:dyDescent="0.25">
      <c r="A139" s="21" t="s">
        <v>145</v>
      </c>
      <c r="B139" s="4" t="s">
        <v>146</v>
      </c>
      <c r="C139" s="4"/>
      <c r="D139" s="34"/>
      <c r="E139" s="16">
        <f>E140</f>
        <v>18864.2</v>
      </c>
      <c r="F139" s="16">
        <f t="shared" ref="F139:G143" si="15">F140</f>
        <v>18864.2</v>
      </c>
      <c r="G139" s="16">
        <f t="shared" si="15"/>
        <v>18864.2</v>
      </c>
    </row>
    <row r="140" spans="1:7" ht="45" outlineLevel="2" x14ac:dyDescent="0.25">
      <c r="A140" s="22" t="s">
        <v>59</v>
      </c>
      <c r="B140" s="4" t="s">
        <v>146</v>
      </c>
      <c r="C140" s="3" t="s">
        <v>60</v>
      </c>
      <c r="D140" s="34"/>
      <c r="E140" s="16">
        <f>E141</f>
        <v>18864.2</v>
      </c>
      <c r="F140" s="16">
        <f t="shared" si="15"/>
        <v>18864.2</v>
      </c>
      <c r="G140" s="16">
        <f t="shared" si="15"/>
        <v>18864.2</v>
      </c>
    </row>
    <row r="141" spans="1:7" ht="45" outlineLevel="2" x14ac:dyDescent="0.25">
      <c r="A141" s="22" t="s">
        <v>61</v>
      </c>
      <c r="B141" s="4" t="s">
        <v>146</v>
      </c>
      <c r="C141" s="3" t="s">
        <v>62</v>
      </c>
      <c r="D141" s="34"/>
      <c r="E141" s="16">
        <f>E142</f>
        <v>18864.2</v>
      </c>
      <c r="F141" s="16">
        <f t="shared" si="15"/>
        <v>18864.2</v>
      </c>
      <c r="G141" s="16">
        <f t="shared" si="15"/>
        <v>18864.2</v>
      </c>
    </row>
    <row r="142" spans="1:7" ht="45" outlineLevel="2" x14ac:dyDescent="0.25">
      <c r="A142" s="32" t="s">
        <v>63</v>
      </c>
      <c r="B142" s="4" t="s">
        <v>146</v>
      </c>
      <c r="C142" s="3" t="s">
        <v>64</v>
      </c>
      <c r="D142" s="34"/>
      <c r="E142" s="16">
        <f>E143</f>
        <v>18864.2</v>
      </c>
      <c r="F142" s="16">
        <f t="shared" si="15"/>
        <v>18864.2</v>
      </c>
      <c r="G142" s="16">
        <f t="shared" si="15"/>
        <v>18864.2</v>
      </c>
    </row>
    <row r="143" spans="1:7" ht="60" outlineLevel="2" x14ac:dyDescent="0.25">
      <c r="A143" s="43" t="s">
        <v>147</v>
      </c>
      <c r="B143" s="4" t="s">
        <v>146</v>
      </c>
      <c r="C143" s="3" t="s">
        <v>148</v>
      </c>
      <c r="D143" s="34"/>
      <c r="E143" s="16">
        <f>E144</f>
        <v>18864.2</v>
      </c>
      <c r="F143" s="16">
        <f t="shared" si="15"/>
        <v>18864.2</v>
      </c>
      <c r="G143" s="16">
        <f t="shared" si="15"/>
        <v>18864.2</v>
      </c>
    </row>
    <row r="144" spans="1:7" ht="30" outlineLevel="2" x14ac:dyDescent="0.25">
      <c r="A144" s="22" t="s">
        <v>228</v>
      </c>
      <c r="B144" s="4" t="s">
        <v>146</v>
      </c>
      <c r="C144" s="3" t="s">
        <v>148</v>
      </c>
      <c r="D144" s="34">
        <v>200</v>
      </c>
      <c r="E144" s="16">
        <v>18864.2</v>
      </c>
      <c r="F144" s="16">
        <v>18864.2</v>
      </c>
      <c r="G144" s="1">
        <v>18864.2</v>
      </c>
    </row>
    <row r="145" spans="1:13" outlineLevel="1" x14ac:dyDescent="0.25">
      <c r="A145" s="32" t="s">
        <v>57</v>
      </c>
      <c r="B145" s="4" t="s">
        <v>58</v>
      </c>
      <c r="C145" s="4"/>
      <c r="D145" s="34"/>
      <c r="E145" s="16">
        <f>E146</f>
        <v>24038.5</v>
      </c>
      <c r="F145" s="16">
        <f t="shared" ref="F145:G147" si="16">F146</f>
        <v>0</v>
      </c>
      <c r="G145" s="16">
        <f t="shared" si="16"/>
        <v>0</v>
      </c>
    </row>
    <row r="146" spans="1:13" ht="45" outlineLevel="2" x14ac:dyDescent="0.25">
      <c r="A146" s="32" t="s">
        <v>59</v>
      </c>
      <c r="B146" s="4" t="s">
        <v>58</v>
      </c>
      <c r="C146" s="4" t="s">
        <v>60</v>
      </c>
      <c r="D146" s="34"/>
      <c r="E146" s="16">
        <f>E147</f>
        <v>24038.5</v>
      </c>
      <c r="F146" s="16">
        <f t="shared" si="16"/>
        <v>0</v>
      </c>
      <c r="G146" s="16">
        <f t="shared" si="16"/>
        <v>0</v>
      </c>
    </row>
    <row r="147" spans="1:13" ht="45" outlineLevel="2" x14ac:dyDescent="0.25">
      <c r="A147" s="32" t="s">
        <v>61</v>
      </c>
      <c r="B147" s="4" t="s">
        <v>58</v>
      </c>
      <c r="C147" s="4" t="s">
        <v>62</v>
      </c>
      <c r="D147" s="34"/>
      <c r="E147" s="16">
        <f>E148</f>
        <v>24038.5</v>
      </c>
      <c r="F147" s="16">
        <f t="shared" si="16"/>
        <v>0</v>
      </c>
      <c r="G147" s="16">
        <f t="shared" si="16"/>
        <v>0</v>
      </c>
    </row>
    <row r="148" spans="1:13" ht="45" outlineLevel="2" x14ac:dyDescent="0.25">
      <c r="A148" s="32" t="s">
        <v>63</v>
      </c>
      <c r="B148" s="4" t="s">
        <v>58</v>
      </c>
      <c r="C148" s="4" t="s">
        <v>64</v>
      </c>
      <c r="D148" s="34"/>
      <c r="E148" s="16">
        <f>E151+E149+E153+E155</f>
        <v>24038.5</v>
      </c>
      <c r="F148" s="16">
        <f>F151+F149+F153</f>
        <v>0</v>
      </c>
      <c r="G148" s="16">
        <f>G151+G149+G153</f>
        <v>0</v>
      </c>
    </row>
    <row r="149" spans="1:13" ht="180" outlineLevel="2" x14ac:dyDescent="0.25">
      <c r="A149" s="43" t="s">
        <v>592</v>
      </c>
      <c r="B149" s="4" t="s">
        <v>58</v>
      </c>
      <c r="C149" s="4" t="s">
        <v>593</v>
      </c>
      <c r="D149" s="34"/>
      <c r="E149" s="16">
        <f>E150</f>
        <v>11308.8</v>
      </c>
      <c r="F149" s="16">
        <f t="shared" ref="F149:G149" si="17">F150</f>
        <v>0</v>
      </c>
      <c r="G149" s="16">
        <f t="shared" si="17"/>
        <v>0</v>
      </c>
    </row>
    <row r="150" spans="1:13" ht="30" outlineLevel="2" x14ac:dyDescent="0.25">
      <c r="A150" s="19" t="s">
        <v>65</v>
      </c>
      <c r="B150" s="4" t="s">
        <v>58</v>
      </c>
      <c r="C150" s="4" t="s">
        <v>593</v>
      </c>
      <c r="D150" s="34">
        <v>400</v>
      </c>
      <c r="E150" s="16">
        <v>11308.8</v>
      </c>
      <c r="F150" s="16">
        <v>0</v>
      </c>
      <c r="G150" s="16">
        <v>0</v>
      </c>
    </row>
    <row r="151" spans="1:13" ht="203.25" customHeight="1" outlineLevel="2" x14ac:dyDescent="0.25">
      <c r="A151" s="84" t="s">
        <v>569</v>
      </c>
      <c r="B151" s="4" t="s">
        <v>58</v>
      </c>
      <c r="C151" s="4" t="s">
        <v>251</v>
      </c>
      <c r="D151" s="34"/>
      <c r="E151" s="16">
        <f>E152</f>
        <v>924.5</v>
      </c>
      <c r="F151" s="16">
        <f>F152</f>
        <v>0</v>
      </c>
      <c r="G151" s="16">
        <f>G152</f>
        <v>0</v>
      </c>
    </row>
    <row r="152" spans="1:13" ht="30" outlineLevel="2" x14ac:dyDescent="0.25">
      <c r="A152" s="19" t="s">
        <v>65</v>
      </c>
      <c r="B152" s="4" t="s">
        <v>58</v>
      </c>
      <c r="C152" s="4" t="s">
        <v>251</v>
      </c>
      <c r="D152" s="34">
        <v>400</v>
      </c>
      <c r="E152" s="16">
        <v>924.5</v>
      </c>
      <c r="F152" s="16">
        <v>0</v>
      </c>
      <c r="G152" s="33">
        <v>0</v>
      </c>
    </row>
    <row r="153" spans="1:13" ht="135" outlineLevel="2" x14ac:dyDescent="0.25">
      <c r="A153" s="43" t="s">
        <v>594</v>
      </c>
      <c r="B153" s="4" t="s">
        <v>58</v>
      </c>
      <c r="C153" s="4" t="s">
        <v>595</v>
      </c>
      <c r="D153" s="34"/>
      <c r="E153" s="16">
        <f>E154</f>
        <v>11512.7</v>
      </c>
      <c r="F153" s="16">
        <f t="shared" ref="F153:G153" si="18">F154</f>
        <v>0</v>
      </c>
      <c r="G153" s="16">
        <f t="shared" si="18"/>
        <v>0</v>
      </c>
    </row>
    <row r="154" spans="1:13" ht="30" outlineLevel="2" x14ac:dyDescent="0.25">
      <c r="A154" s="19" t="s">
        <v>65</v>
      </c>
      <c r="B154" s="4" t="s">
        <v>58</v>
      </c>
      <c r="C154" s="4" t="s">
        <v>595</v>
      </c>
      <c r="D154" s="34">
        <v>400</v>
      </c>
      <c r="E154" s="16">
        <v>11512.7</v>
      </c>
      <c r="F154" s="16">
        <v>0</v>
      </c>
      <c r="G154" s="33">
        <v>0</v>
      </c>
    </row>
    <row r="155" spans="1:13" ht="45" outlineLevel="2" x14ac:dyDescent="0.25">
      <c r="A155" s="32" t="s">
        <v>618</v>
      </c>
      <c r="B155" s="4" t="s">
        <v>58</v>
      </c>
      <c r="C155" s="4" t="s">
        <v>619</v>
      </c>
      <c r="D155" s="34"/>
      <c r="E155" s="16">
        <f>E156</f>
        <v>292.5</v>
      </c>
      <c r="F155" s="16">
        <f t="shared" ref="F155:G155" si="19">F156</f>
        <v>0</v>
      </c>
      <c r="G155" s="16">
        <f t="shared" si="19"/>
        <v>0</v>
      </c>
      <c r="H155" s="82"/>
      <c r="I155" s="82"/>
      <c r="J155" s="82"/>
      <c r="K155" s="82"/>
      <c r="L155" s="82"/>
      <c r="M155" s="82"/>
    </row>
    <row r="156" spans="1:13" ht="30" outlineLevel="2" x14ac:dyDescent="0.25">
      <c r="A156" s="19" t="s">
        <v>65</v>
      </c>
      <c r="B156" s="4" t="s">
        <v>58</v>
      </c>
      <c r="C156" s="4" t="s">
        <v>619</v>
      </c>
      <c r="D156" s="34">
        <v>400</v>
      </c>
      <c r="E156" s="16">
        <v>292.5</v>
      </c>
      <c r="F156" s="16">
        <v>0</v>
      </c>
      <c r="G156" s="33">
        <v>0</v>
      </c>
    </row>
    <row r="157" spans="1:13" outlineLevel="1" x14ac:dyDescent="0.25">
      <c r="A157" s="32" t="s">
        <v>66</v>
      </c>
      <c r="B157" s="4" t="s">
        <v>67</v>
      </c>
      <c r="C157" s="41"/>
      <c r="D157" s="34"/>
      <c r="E157" s="16">
        <f>E158</f>
        <v>323753.89999999997</v>
      </c>
      <c r="F157" s="16">
        <f t="shared" ref="F157:G159" si="20">F158</f>
        <v>46821.4</v>
      </c>
      <c r="G157" s="16">
        <f t="shared" si="20"/>
        <v>45237.7</v>
      </c>
    </row>
    <row r="158" spans="1:13" ht="30" outlineLevel="2" x14ac:dyDescent="0.25">
      <c r="A158" s="32" t="s">
        <v>46</v>
      </c>
      <c r="B158" s="4" t="s">
        <v>67</v>
      </c>
      <c r="C158" s="4" t="s">
        <v>47</v>
      </c>
      <c r="D158" s="34"/>
      <c r="E158" s="16">
        <f>E159</f>
        <v>323753.89999999997</v>
      </c>
      <c r="F158" s="16">
        <f t="shared" si="20"/>
        <v>46821.4</v>
      </c>
      <c r="G158" s="16">
        <f t="shared" si="20"/>
        <v>45237.7</v>
      </c>
    </row>
    <row r="159" spans="1:13" ht="30" outlineLevel="2" x14ac:dyDescent="0.25">
      <c r="A159" s="32" t="s">
        <v>48</v>
      </c>
      <c r="B159" s="4" t="s">
        <v>67</v>
      </c>
      <c r="C159" s="4" t="s">
        <v>49</v>
      </c>
      <c r="D159" s="34"/>
      <c r="E159" s="16">
        <f>E160</f>
        <v>323753.89999999997</v>
      </c>
      <c r="F159" s="16">
        <f t="shared" si="20"/>
        <v>46821.4</v>
      </c>
      <c r="G159" s="16">
        <f t="shared" si="20"/>
        <v>45237.7</v>
      </c>
    </row>
    <row r="160" spans="1:13" ht="60" outlineLevel="2" x14ac:dyDescent="0.25">
      <c r="A160" s="32" t="s">
        <v>50</v>
      </c>
      <c r="B160" s="4" t="s">
        <v>67</v>
      </c>
      <c r="C160" s="4" t="s">
        <v>51</v>
      </c>
      <c r="D160" s="34"/>
      <c r="E160" s="16">
        <f>E161+E165+E167+E169+E171+E163+E175+E173</f>
        <v>323753.89999999997</v>
      </c>
      <c r="F160" s="16">
        <f t="shared" ref="F160:G160" si="21">F161+F165+F167+F169+F171+F163+F175+F173</f>
        <v>46821.4</v>
      </c>
      <c r="G160" s="16">
        <f t="shared" si="21"/>
        <v>45237.7</v>
      </c>
    </row>
    <row r="161" spans="1:7" ht="45" outlineLevel="2" x14ac:dyDescent="0.25">
      <c r="A161" s="84" t="s">
        <v>253</v>
      </c>
      <c r="B161" s="4" t="s">
        <v>67</v>
      </c>
      <c r="C161" s="4" t="s">
        <v>68</v>
      </c>
      <c r="D161" s="34"/>
      <c r="E161" s="16">
        <f>E162</f>
        <v>48665.4</v>
      </c>
      <c r="F161" s="16">
        <f>F162</f>
        <v>0</v>
      </c>
      <c r="G161" s="16">
        <f>G162</f>
        <v>0</v>
      </c>
    </row>
    <row r="162" spans="1:7" ht="30" outlineLevel="2" x14ac:dyDescent="0.25">
      <c r="A162" s="22" t="s">
        <v>228</v>
      </c>
      <c r="B162" s="4" t="s">
        <v>67</v>
      </c>
      <c r="C162" s="4" t="s">
        <v>68</v>
      </c>
      <c r="D162" s="34">
        <v>200</v>
      </c>
      <c r="E162" s="16">
        <v>48665.4</v>
      </c>
      <c r="F162" s="16">
        <v>0</v>
      </c>
      <c r="G162" s="33">
        <v>0</v>
      </c>
    </row>
    <row r="163" spans="1:7" ht="45" outlineLevel="2" x14ac:dyDescent="0.25">
      <c r="A163" s="19" t="s">
        <v>239</v>
      </c>
      <c r="B163" s="4" t="s">
        <v>67</v>
      </c>
      <c r="C163" s="4" t="s">
        <v>285</v>
      </c>
      <c r="D163" s="34"/>
      <c r="E163" s="16">
        <f>E164</f>
        <v>1910</v>
      </c>
      <c r="F163" s="16">
        <f>F164</f>
        <v>0</v>
      </c>
      <c r="G163" s="16">
        <f>G164</f>
        <v>0</v>
      </c>
    </row>
    <row r="164" spans="1:7" ht="30" outlineLevel="2" x14ac:dyDescent="0.25">
      <c r="A164" s="22" t="s">
        <v>228</v>
      </c>
      <c r="B164" s="4" t="s">
        <v>67</v>
      </c>
      <c r="C164" s="4" t="s">
        <v>285</v>
      </c>
      <c r="D164" s="34">
        <v>200</v>
      </c>
      <c r="E164" s="16">
        <v>1910</v>
      </c>
      <c r="F164" s="16">
        <v>0</v>
      </c>
      <c r="G164" s="33">
        <v>0</v>
      </c>
    </row>
    <row r="165" spans="1:7" ht="30" outlineLevel="2" x14ac:dyDescent="0.25">
      <c r="A165" s="22" t="s">
        <v>254</v>
      </c>
      <c r="B165" s="4" t="s">
        <v>67</v>
      </c>
      <c r="C165" s="4" t="s">
        <v>255</v>
      </c>
      <c r="D165" s="34"/>
      <c r="E165" s="16">
        <f>E166</f>
        <v>0</v>
      </c>
      <c r="F165" s="16">
        <f>F166</f>
        <v>100</v>
      </c>
      <c r="G165" s="16">
        <f>G166</f>
        <v>0</v>
      </c>
    </row>
    <row r="166" spans="1:7" ht="30" outlineLevel="2" x14ac:dyDescent="0.25">
      <c r="A166" s="22" t="s">
        <v>228</v>
      </c>
      <c r="B166" s="4" t="s">
        <v>67</v>
      </c>
      <c r="C166" s="4" t="s">
        <v>255</v>
      </c>
      <c r="D166" s="34">
        <v>200</v>
      </c>
      <c r="E166" s="16">
        <v>0</v>
      </c>
      <c r="F166" s="16">
        <v>100</v>
      </c>
      <c r="G166" s="33">
        <v>0</v>
      </c>
    </row>
    <row r="167" spans="1:7" ht="60" outlineLevel="2" x14ac:dyDescent="0.25">
      <c r="A167" s="22" t="s">
        <v>262</v>
      </c>
      <c r="B167" s="4" t="s">
        <v>67</v>
      </c>
      <c r="C167" s="4" t="s">
        <v>263</v>
      </c>
      <c r="D167" s="34"/>
      <c r="E167" s="16">
        <f>E168</f>
        <v>0.1</v>
      </c>
      <c r="F167" s="16">
        <f>F168</f>
        <v>24166.3</v>
      </c>
      <c r="G167" s="16">
        <f>G168</f>
        <v>24166.3</v>
      </c>
    </row>
    <row r="168" spans="1:7" ht="30" outlineLevel="2" x14ac:dyDescent="0.25">
      <c r="A168" s="22" t="s">
        <v>228</v>
      </c>
      <c r="B168" s="4" t="s">
        <v>67</v>
      </c>
      <c r="C168" s="4" t="s">
        <v>263</v>
      </c>
      <c r="D168" s="34">
        <v>200</v>
      </c>
      <c r="E168" s="16">
        <v>0.1</v>
      </c>
      <c r="F168" s="16">
        <v>24166.3</v>
      </c>
      <c r="G168" s="33">
        <v>24166.3</v>
      </c>
    </row>
    <row r="169" spans="1:7" ht="60" outlineLevel="2" x14ac:dyDescent="0.25">
      <c r="A169" s="32" t="s">
        <v>70</v>
      </c>
      <c r="B169" s="4" t="s">
        <v>67</v>
      </c>
      <c r="C169" s="4" t="s">
        <v>71</v>
      </c>
      <c r="D169" s="34"/>
      <c r="E169" s="16">
        <f>E170</f>
        <v>45739</v>
      </c>
      <c r="F169" s="16">
        <f>F170</f>
        <v>22234.799999999999</v>
      </c>
      <c r="G169" s="16">
        <f>G170</f>
        <v>20751.099999999999</v>
      </c>
    </row>
    <row r="170" spans="1:7" outlineLevel="2" x14ac:dyDescent="0.25">
      <c r="A170" s="19" t="s">
        <v>34</v>
      </c>
      <c r="B170" s="4" t="s">
        <v>67</v>
      </c>
      <c r="C170" s="4" t="s">
        <v>71</v>
      </c>
      <c r="D170" s="34">
        <v>800</v>
      </c>
      <c r="E170" s="16">
        <v>45739</v>
      </c>
      <c r="F170" s="16">
        <v>22234.799999999999</v>
      </c>
      <c r="G170" s="33">
        <v>20751.099999999999</v>
      </c>
    </row>
    <row r="171" spans="1:7" ht="105" outlineLevel="2" x14ac:dyDescent="0.25">
      <c r="A171" s="19" t="s">
        <v>72</v>
      </c>
      <c r="B171" s="4" t="s">
        <v>67</v>
      </c>
      <c r="C171" s="4" t="s">
        <v>73</v>
      </c>
      <c r="D171" s="34"/>
      <c r="E171" s="16">
        <f>E172</f>
        <v>592.1</v>
      </c>
      <c r="F171" s="16">
        <f>F172</f>
        <v>320.3</v>
      </c>
      <c r="G171" s="16">
        <f>G172</f>
        <v>320.3</v>
      </c>
    </row>
    <row r="172" spans="1:7" outlineLevel="2" x14ac:dyDescent="0.25">
      <c r="A172" s="19" t="s">
        <v>34</v>
      </c>
      <c r="B172" s="4" t="s">
        <v>67</v>
      </c>
      <c r="C172" s="4" t="s">
        <v>73</v>
      </c>
      <c r="D172" s="34">
        <v>800</v>
      </c>
      <c r="E172" s="16">
        <v>592.1</v>
      </c>
      <c r="F172" s="16">
        <v>320.3</v>
      </c>
      <c r="G172" s="33">
        <v>320.3</v>
      </c>
    </row>
    <row r="173" spans="1:7" ht="60" outlineLevel="2" x14ac:dyDescent="0.25">
      <c r="A173" s="19" t="s">
        <v>680</v>
      </c>
      <c r="B173" s="4" t="s">
        <v>67</v>
      </c>
      <c r="C173" s="4" t="s">
        <v>681</v>
      </c>
      <c r="D173" s="34"/>
      <c r="E173" s="16">
        <f>E174</f>
        <v>35815.300000000003</v>
      </c>
      <c r="F173" s="16">
        <f t="shared" ref="F173:G173" si="22">F174</f>
        <v>0</v>
      </c>
      <c r="G173" s="16">
        <f t="shared" si="22"/>
        <v>0</v>
      </c>
    </row>
    <row r="174" spans="1:7" outlineLevel="2" x14ac:dyDescent="0.25">
      <c r="A174" s="19" t="s">
        <v>34</v>
      </c>
      <c r="B174" s="4" t="s">
        <v>67</v>
      </c>
      <c r="C174" s="4" t="s">
        <v>681</v>
      </c>
      <c r="D174" s="34">
        <v>800</v>
      </c>
      <c r="E174" s="16">
        <v>35815.300000000003</v>
      </c>
      <c r="F174" s="16">
        <v>0</v>
      </c>
      <c r="G174" s="33">
        <v>0</v>
      </c>
    </row>
    <row r="175" spans="1:7" ht="45" outlineLevel="2" x14ac:dyDescent="0.25">
      <c r="A175" s="19" t="s">
        <v>239</v>
      </c>
      <c r="B175" s="4" t="s">
        <v>67</v>
      </c>
      <c r="C175" s="4" t="s">
        <v>286</v>
      </c>
      <c r="D175" s="34"/>
      <c r="E175" s="16">
        <f>E176</f>
        <v>191032</v>
      </c>
      <c r="F175" s="16">
        <f>F176</f>
        <v>0</v>
      </c>
      <c r="G175" s="16">
        <f>G176</f>
        <v>0</v>
      </c>
    </row>
    <row r="176" spans="1:7" ht="30" outlineLevel="2" x14ac:dyDescent="0.25">
      <c r="A176" s="22" t="s">
        <v>228</v>
      </c>
      <c r="B176" s="4" t="s">
        <v>67</v>
      </c>
      <c r="C176" s="4" t="s">
        <v>286</v>
      </c>
      <c r="D176" s="34">
        <v>200</v>
      </c>
      <c r="E176" s="16">
        <v>191032</v>
      </c>
      <c r="F176" s="16">
        <v>0</v>
      </c>
      <c r="G176" s="33">
        <v>0</v>
      </c>
    </row>
    <row r="177" spans="1:7" outlineLevel="1" x14ac:dyDescent="0.25">
      <c r="A177" s="32" t="s">
        <v>74</v>
      </c>
      <c r="B177" s="4" t="s">
        <v>75</v>
      </c>
      <c r="C177" s="4"/>
      <c r="D177" s="34"/>
      <c r="E177" s="16">
        <f>E178+E209</f>
        <v>1664529.6999999997</v>
      </c>
      <c r="F177" s="16">
        <f t="shared" ref="F177:G177" si="23">F178+F209</f>
        <v>652475.9</v>
      </c>
      <c r="G177" s="16">
        <f t="shared" si="23"/>
        <v>605515.19999999995</v>
      </c>
    </row>
    <row r="178" spans="1:7" ht="30" outlineLevel="2" x14ac:dyDescent="0.25">
      <c r="A178" s="32" t="s">
        <v>46</v>
      </c>
      <c r="B178" s="4" t="s">
        <v>75</v>
      </c>
      <c r="C178" s="4" t="s">
        <v>47</v>
      </c>
      <c r="D178" s="34"/>
      <c r="E178" s="16">
        <f t="shared" ref="E178:G178" si="24">E179</f>
        <v>1661030.5999999996</v>
      </c>
      <c r="F178" s="16">
        <f t="shared" si="24"/>
        <v>652475.9</v>
      </c>
      <c r="G178" s="16">
        <f t="shared" si="24"/>
        <v>605515.19999999995</v>
      </c>
    </row>
    <row r="179" spans="1:7" ht="45" outlineLevel="2" x14ac:dyDescent="0.25">
      <c r="A179" s="32" t="s">
        <v>76</v>
      </c>
      <c r="B179" s="4" t="s">
        <v>75</v>
      </c>
      <c r="C179" s="4" t="s">
        <v>77</v>
      </c>
      <c r="D179" s="34"/>
      <c r="E179" s="16">
        <f>E180+E186</f>
        <v>1661030.5999999996</v>
      </c>
      <c r="F179" s="16">
        <f>F180+F186</f>
        <v>652475.9</v>
      </c>
      <c r="G179" s="16">
        <f>G180+G186</f>
        <v>605515.19999999995</v>
      </c>
    </row>
    <row r="180" spans="1:7" ht="30" outlineLevel="2" x14ac:dyDescent="0.25">
      <c r="A180" s="32" t="s">
        <v>78</v>
      </c>
      <c r="B180" s="4" t="s">
        <v>75</v>
      </c>
      <c r="C180" s="4" t="s">
        <v>79</v>
      </c>
      <c r="D180" s="34"/>
      <c r="E180" s="16">
        <f>E181+E184</f>
        <v>569514</v>
      </c>
      <c r="F180" s="16">
        <f>F181+F184</f>
        <v>255466.5</v>
      </c>
      <c r="G180" s="16">
        <f>G181+G184</f>
        <v>255401</v>
      </c>
    </row>
    <row r="181" spans="1:7" ht="45" outlineLevel="2" x14ac:dyDescent="0.25">
      <c r="A181" s="19" t="s">
        <v>256</v>
      </c>
      <c r="B181" s="4" t="s">
        <v>75</v>
      </c>
      <c r="C181" s="4" t="s">
        <v>237</v>
      </c>
      <c r="D181" s="34"/>
      <c r="E181" s="16">
        <f>E182+E183</f>
        <v>560676</v>
      </c>
      <c r="F181" s="16">
        <f t="shared" ref="F181:G181" si="25">F182+F183</f>
        <v>250000</v>
      </c>
      <c r="G181" s="16">
        <f t="shared" si="25"/>
        <v>250000</v>
      </c>
    </row>
    <row r="182" spans="1:7" ht="30" outlineLevel="2" x14ac:dyDescent="0.25">
      <c r="A182" s="22" t="s">
        <v>228</v>
      </c>
      <c r="B182" s="4" t="s">
        <v>75</v>
      </c>
      <c r="C182" s="4" t="s">
        <v>237</v>
      </c>
      <c r="D182" s="34">
        <v>200</v>
      </c>
      <c r="E182" s="16">
        <v>560676</v>
      </c>
      <c r="F182" s="16">
        <v>250000</v>
      </c>
      <c r="G182" s="33">
        <v>250000</v>
      </c>
    </row>
    <row r="183" spans="1:7" ht="30" outlineLevel="2" x14ac:dyDescent="0.25">
      <c r="A183" s="21" t="s">
        <v>65</v>
      </c>
      <c r="B183" s="4" t="s">
        <v>75</v>
      </c>
      <c r="C183" s="4" t="s">
        <v>237</v>
      </c>
      <c r="D183" s="34">
        <v>400</v>
      </c>
      <c r="E183" s="16">
        <v>0</v>
      </c>
      <c r="F183" s="16">
        <v>0</v>
      </c>
      <c r="G183" s="33">
        <v>0</v>
      </c>
    </row>
    <row r="184" spans="1:7" ht="60" outlineLevel="2" x14ac:dyDescent="0.25">
      <c r="A184" s="19" t="s">
        <v>257</v>
      </c>
      <c r="B184" s="4" t="s">
        <v>75</v>
      </c>
      <c r="C184" s="4" t="s">
        <v>238</v>
      </c>
      <c r="D184" s="34"/>
      <c r="E184" s="16">
        <f>E185</f>
        <v>8838</v>
      </c>
      <c r="F184" s="16">
        <f t="shared" ref="F184:G184" si="26">F185</f>
        <v>5466.5</v>
      </c>
      <c r="G184" s="16">
        <f t="shared" si="26"/>
        <v>5401</v>
      </c>
    </row>
    <row r="185" spans="1:7" ht="30" outlineLevel="2" x14ac:dyDescent="0.25">
      <c r="A185" s="22" t="s">
        <v>228</v>
      </c>
      <c r="B185" s="4" t="s">
        <v>75</v>
      </c>
      <c r="C185" s="4" t="s">
        <v>238</v>
      </c>
      <c r="D185" s="34">
        <v>200</v>
      </c>
      <c r="E185" s="16">
        <v>8838</v>
      </c>
      <c r="F185" s="16">
        <f>1070+4396.5</f>
        <v>5466.5</v>
      </c>
      <c r="G185" s="33">
        <f>1070+4331</f>
        <v>5401</v>
      </c>
    </row>
    <row r="186" spans="1:7" ht="30" outlineLevel="2" x14ac:dyDescent="0.25">
      <c r="A186" s="19" t="s">
        <v>80</v>
      </c>
      <c r="B186" s="4" t="s">
        <v>75</v>
      </c>
      <c r="C186" s="4" t="s">
        <v>81</v>
      </c>
      <c r="D186" s="34"/>
      <c r="E186" s="16">
        <f>E203+E206+E189+E195+E197+E201+E193+E199+E191+E187</f>
        <v>1091516.5999999996</v>
      </c>
      <c r="F186" s="16">
        <f>F203+F206+F189+F195+F197+F201</f>
        <v>397009.4</v>
      </c>
      <c r="G186" s="16">
        <f>G203+G206+G189+G195+G197+G201</f>
        <v>350114.19999999995</v>
      </c>
    </row>
    <row r="187" spans="1:7" ht="45" outlineLevel="2" x14ac:dyDescent="0.25">
      <c r="A187" s="19" t="s">
        <v>682</v>
      </c>
      <c r="B187" s="4" t="s">
        <v>75</v>
      </c>
      <c r="C187" s="4" t="s">
        <v>683</v>
      </c>
      <c r="D187" s="34"/>
      <c r="E187" s="16">
        <f>E188</f>
        <v>50880</v>
      </c>
      <c r="F187" s="16">
        <f t="shared" ref="F187:G187" si="27">F188</f>
        <v>0</v>
      </c>
      <c r="G187" s="16">
        <f t="shared" si="27"/>
        <v>0</v>
      </c>
    </row>
    <row r="188" spans="1:7" ht="30" outlineLevel="2" x14ac:dyDescent="0.25">
      <c r="A188" s="22" t="s">
        <v>228</v>
      </c>
      <c r="B188" s="4" t="s">
        <v>75</v>
      </c>
      <c r="C188" s="4" t="s">
        <v>683</v>
      </c>
      <c r="D188" s="34">
        <v>200</v>
      </c>
      <c r="E188" s="16">
        <v>50880</v>
      </c>
      <c r="F188" s="16">
        <v>0</v>
      </c>
      <c r="G188" s="16">
        <v>0</v>
      </c>
    </row>
    <row r="189" spans="1:7" ht="45" outlineLevel="2" x14ac:dyDescent="0.25">
      <c r="A189" s="19" t="s">
        <v>566</v>
      </c>
      <c r="B189" s="4" t="s">
        <v>75</v>
      </c>
      <c r="C189" s="4" t="s">
        <v>274</v>
      </c>
      <c r="D189" s="34"/>
      <c r="E189" s="16">
        <f>E190</f>
        <v>111.7</v>
      </c>
      <c r="F189" s="16">
        <f>F190</f>
        <v>111.7</v>
      </c>
      <c r="G189" s="16">
        <f>G190</f>
        <v>111.7</v>
      </c>
    </row>
    <row r="190" spans="1:7" ht="30" outlineLevel="2" x14ac:dyDescent="0.25">
      <c r="A190" s="19" t="s">
        <v>65</v>
      </c>
      <c r="B190" s="4" t="s">
        <v>75</v>
      </c>
      <c r="C190" s="4" t="s">
        <v>274</v>
      </c>
      <c r="D190" s="34">
        <v>400</v>
      </c>
      <c r="E190" s="16">
        <v>111.7</v>
      </c>
      <c r="F190" s="16">
        <v>111.7</v>
      </c>
      <c r="G190" s="33">
        <v>111.7</v>
      </c>
    </row>
    <row r="191" spans="1:7" ht="75" outlineLevel="2" x14ac:dyDescent="0.25">
      <c r="A191" s="19" t="s">
        <v>667</v>
      </c>
      <c r="B191" s="4" t="s">
        <v>75</v>
      </c>
      <c r="C191" s="4" t="s">
        <v>668</v>
      </c>
      <c r="D191" s="34"/>
      <c r="E191" s="16">
        <f>+E192</f>
        <v>635</v>
      </c>
      <c r="F191" s="16">
        <f>+F192</f>
        <v>0</v>
      </c>
      <c r="G191" s="33">
        <f>+G192</f>
        <v>0</v>
      </c>
    </row>
    <row r="192" spans="1:7" ht="30" outlineLevel="2" x14ac:dyDescent="0.25">
      <c r="A192" s="32" t="s">
        <v>228</v>
      </c>
      <c r="B192" s="4" t="s">
        <v>75</v>
      </c>
      <c r="C192" s="4" t="s">
        <v>668</v>
      </c>
      <c r="D192" s="34">
        <v>200</v>
      </c>
      <c r="E192" s="16">
        <v>635</v>
      </c>
      <c r="F192" s="16">
        <v>0</v>
      </c>
      <c r="G192" s="33">
        <v>0</v>
      </c>
    </row>
    <row r="193" spans="1:7" ht="90" outlineLevel="2" x14ac:dyDescent="0.25">
      <c r="A193" s="19" t="s">
        <v>671</v>
      </c>
      <c r="B193" s="4" t="s">
        <v>75</v>
      </c>
      <c r="C193" s="4" t="s">
        <v>664</v>
      </c>
      <c r="D193" s="34"/>
      <c r="E193" s="16">
        <f>+E194</f>
        <v>573.70000000000005</v>
      </c>
      <c r="F193" s="16">
        <f>+F194</f>
        <v>0</v>
      </c>
      <c r="G193" s="33">
        <f>+G194</f>
        <v>0</v>
      </c>
    </row>
    <row r="194" spans="1:7" ht="30" outlineLevel="2" x14ac:dyDescent="0.25">
      <c r="A194" s="22" t="s">
        <v>228</v>
      </c>
      <c r="B194" s="4" t="s">
        <v>75</v>
      </c>
      <c r="C194" s="4" t="s">
        <v>664</v>
      </c>
      <c r="D194" s="34">
        <v>200</v>
      </c>
      <c r="E194" s="16">
        <v>573.70000000000005</v>
      </c>
      <c r="F194" s="16">
        <v>0</v>
      </c>
      <c r="G194" s="33">
        <v>0</v>
      </c>
    </row>
    <row r="195" spans="1:7" s="83" customFormat="1" ht="45" outlineLevel="2" x14ac:dyDescent="0.25">
      <c r="A195" s="32" t="s">
        <v>149</v>
      </c>
      <c r="B195" s="4" t="s">
        <v>75</v>
      </c>
      <c r="C195" s="4" t="s">
        <v>150</v>
      </c>
      <c r="D195" s="34"/>
      <c r="E195" s="16">
        <f>E196</f>
        <v>273934.3</v>
      </c>
      <c r="F195" s="16">
        <f>F196</f>
        <v>152171.1</v>
      </c>
      <c r="G195" s="16">
        <f>G196</f>
        <v>152171.1</v>
      </c>
    </row>
    <row r="196" spans="1:7" s="83" customFormat="1" outlineLevel="2" x14ac:dyDescent="0.25">
      <c r="A196" s="19" t="s">
        <v>34</v>
      </c>
      <c r="B196" s="4" t="s">
        <v>75</v>
      </c>
      <c r="C196" s="4" t="s">
        <v>150</v>
      </c>
      <c r="D196" s="34">
        <v>800</v>
      </c>
      <c r="E196" s="16">
        <v>273934.3</v>
      </c>
      <c r="F196" s="16">
        <v>152171.1</v>
      </c>
      <c r="G196" s="1">
        <v>152171.1</v>
      </c>
    </row>
    <row r="197" spans="1:7" s="83" customFormat="1" ht="60" outlineLevel="2" x14ac:dyDescent="0.25">
      <c r="A197" s="43" t="s">
        <v>151</v>
      </c>
      <c r="B197" s="4" t="s">
        <v>75</v>
      </c>
      <c r="C197" s="4" t="s">
        <v>152</v>
      </c>
      <c r="D197" s="34"/>
      <c r="E197" s="16">
        <f>E198</f>
        <v>56233.2</v>
      </c>
      <c r="F197" s="16">
        <f>F198</f>
        <v>33589.599999999999</v>
      </c>
      <c r="G197" s="16">
        <f>G198</f>
        <v>33589.599999999999</v>
      </c>
    </row>
    <row r="198" spans="1:7" s="83" customFormat="1" outlineLevel="2" x14ac:dyDescent="0.25">
      <c r="A198" s="19" t="s">
        <v>34</v>
      </c>
      <c r="B198" s="4" t="s">
        <v>75</v>
      </c>
      <c r="C198" s="4" t="s">
        <v>152</v>
      </c>
      <c r="D198" s="34">
        <v>800</v>
      </c>
      <c r="E198" s="16">
        <v>56233.2</v>
      </c>
      <c r="F198" s="16">
        <v>33589.599999999999</v>
      </c>
      <c r="G198" s="1">
        <v>33589.599999999999</v>
      </c>
    </row>
    <row r="199" spans="1:7" s="83" customFormat="1" ht="60" outlineLevel="2" x14ac:dyDescent="0.25">
      <c r="A199" s="19" t="s">
        <v>665</v>
      </c>
      <c r="B199" s="4" t="s">
        <v>75</v>
      </c>
      <c r="C199" s="4" t="s">
        <v>666</v>
      </c>
      <c r="D199" s="34"/>
      <c r="E199" s="16">
        <f>+E200</f>
        <v>225564.6</v>
      </c>
      <c r="F199" s="16">
        <f>+F200</f>
        <v>0</v>
      </c>
      <c r="G199" s="1">
        <f>+G200</f>
        <v>0</v>
      </c>
    </row>
    <row r="200" spans="1:7" s="83" customFormat="1" ht="30" outlineLevel="2" x14ac:dyDescent="0.25">
      <c r="A200" s="19" t="s">
        <v>65</v>
      </c>
      <c r="B200" s="4" t="s">
        <v>75</v>
      </c>
      <c r="C200" s="4" t="s">
        <v>666</v>
      </c>
      <c r="D200" s="34">
        <v>400</v>
      </c>
      <c r="E200" s="16">
        <v>225564.6</v>
      </c>
      <c r="F200" s="16">
        <v>0</v>
      </c>
      <c r="G200" s="1">
        <v>0</v>
      </c>
    </row>
    <row r="201" spans="1:7" s="83" customFormat="1" ht="45" outlineLevel="2" x14ac:dyDescent="0.25">
      <c r="A201" s="19" t="s">
        <v>287</v>
      </c>
      <c r="B201" s="4" t="s">
        <v>75</v>
      </c>
      <c r="C201" s="4" t="s">
        <v>288</v>
      </c>
      <c r="D201" s="34"/>
      <c r="E201" s="16">
        <f>E202</f>
        <v>1595.7000000000007</v>
      </c>
      <c r="F201" s="16">
        <f>F202</f>
        <v>0</v>
      </c>
      <c r="G201" s="16">
        <f>G202</f>
        <v>0</v>
      </c>
    </row>
    <row r="202" spans="1:7" s="83" customFormat="1" ht="30" outlineLevel="2" x14ac:dyDescent="0.25">
      <c r="A202" s="22" t="s">
        <v>228</v>
      </c>
      <c r="B202" s="4" t="s">
        <v>75</v>
      </c>
      <c r="C202" s="4" t="s">
        <v>288</v>
      </c>
      <c r="D202" s="34">
        <v>200</v>
      </c>
      <c r="E202" s="16">
        <v>1595.7000000000007</v>
      </c>
      <c r="F202" s="16">
        <v>0</v>
      </c>
      <c r="G202" s="1">
        <v>0</v>
      </c>
    </row>
    <row r="203" spans="1:7" ht="60" outlineLevel="2" x14ac:dyDescent="0.25">
      <c r="A203" s="19" t="s">
        <v>82</v>
      </c>
      <c r="B203" s="4" t="s">
        <v>75</v>
      </c>
      <c r="C203" s="4" t="s">
        <v>83</v>
      </c>
      <c r="D203" s="34"/>
      <c r="E203" s="16">
        <f>E204+E205</f>
        <v>473560.3</v>
      </c>
      <c r="F203" s="16">
        <f>F204+F205</f>
        <v>209754.6</v>
      </c>
      <c r="G203" s="16">
        <f>G204+G205</f>
        <v>162859.4</v>
      </c>
    </row>
    <row r="204" spans="1:7" ht="30" outlineLevel="2" x14ac:dyDescent="0.25">
      <c r="A204" s="22" t="s">
        <v>228</v>
      </c>
      <c r="B204" s="4" t="s">
        <v>75</v>
      </c>
      <c r="C204" s="4" t="s">
        <v>83</v>
      </c>
      <c r="D204" s="34">
        <v>200</v>
      </c>
      <c r="E204" s="16">
        <f>121290+2726.8</f>
        <v>124016.8</v>
      </c>
      <c r="F204" s="16">
        <v>133250</v>
      </c>
      <c r="G204" s="33">
        <v>162859.4</v>
      </c>
    </row>
    <row r="205" spans="1:7" ht="30" outlineLevel="2" x14ac:dyDescent="0.25">
      <c r="A205" s="19" t="s">
        <v>65</v>
      </c>
      <c r="B205" s="4" t="s">
        <v>75</v>
      </c>
      <c r="C205" s="4" t="s">
        <v>83</v>
      </c>
      <c r="D205" s="34">
        <v>400</v>
      </c>
      <c r="E205" s="16">
        <v>349543.5</v>
      </c>
      <c r="F205" s="16">
        <v>76504.600000000006</v>
      </c>
      <c r="G205" s="33">
        <v>0</v>
      </c>
    </row>
    <row r="206" spans="1:7" ht="75" outlineLevel="2" x14ac:dyDescent="0.25">
      <c r="A206" s="19" t="s">
        <v>84</v>
      </c>
      <c r="B206" s="4" t="s">
        <v>75</v>
      </c>
      <c r="C206" s="4" t="s">
        <v>85</v>
      </c>
      <c r="D206" s="34"/>
      <c r="E206" s="16">
        <f>E208+E207</f>
        <v>8428.1</v>
      </c>
      <c r="F206" s="16">
        <f t="shared" ref="F206:G206" si="28">F208+F207</f>
        <v>1382.4</v>
      </c>
      <c r="G206" s="16">
        <f t="shared" si="28"/>
        <v>1382.4</v>
      </c>
    </row>
    <row r="207" spans="1:7" ht="30" outlineLevel="2" x14ac:dyDescent="0.25">
      <c r="A207" s="22" t="s">
        <v>228</v>
      </c>
      <c r="B207" s="4" t="s">
        <v>75</v>
      </c>
      <c r="C207" s="4" t="s">
        <v>85</v>
      </c>
      <c r="D207" s="34">
        <v>200</v>
      </c>
      <c r="E207" s="16">
        <v>3460.9</v>
      </c>
      <c r="F207" s="16">
        <v>1382.4</v>
      </c>
      <c r="G207" s="16">
        <v>1382.4</v>
      </c>
    </row>
    <row r="208" spans="1:7" ht="30" outlineLevel="2" x14ac:dyDescent="0.25">
      <c r="A208" s="21" t="s">
        <v>65</v>
      </c>
      <c r="B208" s="4" t="s">
        <v>75</v>
      </c>
      <c r="C208" s="4" t="s">
        <v>85</v>
      </c>
      <c r="D208" s="34">
        <v>400</v>
      </c>
      <c r="E208" s="16">
        <v>4967.2</v>
      </c>
      <c r="F208" s="16">
        <v>0</v>
      </c>
      <c r="G208" s="33">
        <v>0</v>
      </c>
    </row>
    <row r="209" spans="1:7" ht="75" outlineLevel="2" x14ac:dyDescent="0.25">
      <c r="A209" s="22" t="s">
        <v>114</v>
      </c>
      <c r="B209" s="4" t="s">
        <v>75</v>
      </c>
      <c r="C209" s="4" t="s">
        <v>115</v>
      </c>
      <c r="D209" s="34"/>
      <c r="E209" s="91">
        <f>+E210</f>
        <v>3499.1</v>
      </c>
      <c r="F209" s="91">
        <f t="shared" ref="F209:G211" si="29">+F210</f>
        <v>0</v>
      </c>
      <c r="G209" s="91">
        <f t="shared" si="29"/>
        <v>0</v>
      </c>
    </row>
    <row r="210" spans="1:7" ht="30" outlineLevel="2" x14ac:dyDescent="0.25">
      <c r="A210" s="22" t="s">
        <v>128</v>
      </c>
      <c r="B210" s="4" t="s">
        <v>75</v>
      </c>
      <c r="C210" s="4" t="s">
        <v>129</v>
      </c>
      <c r="D210" s="34"/>
      <c r="E210" s="91">
        <f>+E211</f>
        <v>3499.1</v>
      </c>
      <c r="F210" s="91">
        <f t="shared" si="29"/>
        <v>0</v>
      </c>
      <c r="G210" s="91">
        <f t="shared" si="29"/>
        <v>0</v>
      </c>
    </row>
    <row r="211" spans="1:7" ht="45" outlineLevel="2" x14ac:dyDescent="0.25">
      <c r="A211" s="22" t="s">
        <v>130</v>
      </c>
      <c r="B211" s="4" t="s">
        <v>75</v>
      </c>
      <c r="C211" s="4" t="s">
        <v>131</v>
      </c>
      <c r="D211" s="34"/>
      <c r="E211" s="91">
        <f>+E212</f>
        <v>3499.1</v>
      </c>
      <c r="F211" s="91">
        <f t="shared" si="29"/>
        <v>0</v>
      </c>
      <c r="G211" s="91">
        <f t="shared" si="29"/>
        <v>0</v>
      </c>
    </row>
    <row r="212" spans="1:7" ht="105" outlineLevel="2" x14ac:dyDescent="0.25">
      <c r="A212" s="22" t="s">
        <v>571</v>
      </c>
      <c r="B212" s="4" t="s">
        <v>75</v>
      </c>
      <c r="C212" s="4" t="s">
        <v>572</v>
      </c>
      <c r="D212" s="34"/>
      <c r="E212" s="91">
        <f>+E213</f>
        <v>3499.1</v>
      </c>
      <c r="F212" s="91">
        <f t="shared" ref="F212:G212" si="30">+F213</f>
        <v>0</v>
      </c>
      <c r="G212" s="91">
        <f t="shared" si="30"/>
        <v>0</v>
      </c>
    </row>
    <row r="213" spans="1:7" ht="30" outlineLevel="2" x14ac:dyDescent="0.25">
      <c r="A213" s="22" t="s">
        <v>228</v>
      </c>
      <c r="B213" s="4" t="s">
        <v>75</v>
      </c>
      <c r="C213" s="4" t="s">
        <v>572</v>
      </c>
      <c r="D213" s="34">
        <v>200</v>
      </c>
      <c r="E213" s="91">
        <v>3499.1</v>
      </c>
      <c r="F213" s="91">
        <v>0</v>
      </c>
      <c r="G213" s="91">
        <v>0</v>
      </c>
    </row>
    <row r="214" spans="1:7" outlineLevel="1" x14ac:dyDescent="0.25">
      <c r="A214" s="32" t="s">
        <v>86</v>
      </c>
      <c r="B214" s="4" t="s">
        <v>87</v>
      </c>
      <c r="C214" s="4"/>
      <c r="D214" s="34"/>
      <c r="E214" s="16">
        <f>E215+E230</f>
        <v>1409116.7</v>
      </c>
      <c r="F214" s="16">
        <f>F215+F230</f>
        <v>12044.300000000001</v>
      </c>
      <c r="G214" s="16">
        <f>G215+G230</f>
        <v>50927.200000000004</v>
      </c>
    </row>
    <row r="215" spans="1:7" ht="45" outlineLevel="2" x14ac:dyDescent="0.25">
      <c r="A215" s="32" t="s">
        <v>88</v>
      </c>
      <c r="B215" s="4" t="s">
        <v>87</v>
      </c>
      <c r="C215" s="4" t="s">
        <v>89</v>
      </c>
      <c r="D215" s="34"/>
      <c r="E215" s="16">
        <f>E216+E222</f>
        <v>1391792.5999999999</v>
      </c>
      <c r="F215" s="16">
        <f>F216+F222</f>
        <v>1155</v>
      </c>
      <c r="G215" s="16">
        <f>G216+G222</f>
        <v>1124.6000000000001</v>
      </c>
    </row>
    <row r="216" spans="1:7" ht="30" outlineLevel="2" x14ac:dyDescent="0.25">
      <c r="A216" s="32" t="s">
        <v>90</v>
      </c>
      <c r="B216" s="4" t="s">
        <v>87</v>
      </c>
      <c r="C216" s="4" t="s">
        <v>91</v>
      </c>
      <c r="D216" s="34"/>
      <c r="E216" s="16">
        <f>E217</f>
        <v>1382534.7</v>
      </c>
      <c r="F216" s="16">
        <f t="shared" ref="F216:G216" si="31">F217</f>
        <v>0</v>
      </c>
      <c r="G216" s="16">
        <f t="shared" si="31"/>
        <v>0</v>
      </c>
    </row>
    <row r="217" spans="1:7" ht="45" outlineLevel="2" x14ac:dyDescent="0.25">
      <c r="A217" s="19" t="s">
        <v>92</v>
      </c>
      <c r="B217" s="4" t="s">
        <v>87</v>
      </c>
      <c r="C217" s="4" t="s">
        <v>93</v>
      </c>
      <c r="D217" s="34"/>
      <c r="E217" s="16">
        <f>E218+E220</f>
        <v>1382534.7</v>
      </c>
      <c r="F217" s="16">
        <f t="shared" ref="F217:G217" si="32">F218+F220</f>
        <v>0</v>
      </c>
      <c r="G217" s="16">
        <f t="shared" si="32"/>
        <v>0</v>
      </c>
    </row>
    <row r="218" spans="1:7" ht="75" outlineLevel="2" x14ac:dyDescent="0.25">
      <c r="A218" s="19" t="s">
        <v>673</v>
      </c>
      <c r="B218" s="4" t="s">
        <v>87</v>
      </c>
      <c r="C218" s="4" t="s">
        <v>583</v>
      </c>
      <c r="D218" s="34"/>
      <c r="E218" s="16">
        <f>E219</f>
        <v>1008356</v>
      </c>
      <c r="F218" s="16">
        <f t="shared" ref="F218:G218" si="33">F219</f>
        <v>0</v>
      </c>
      <c r="G218" s="16">
        <f t="shared" si="33"/>
        <v>0</v>
      </c>
    </row>
    <row r="219" spans="1:7" ht="30" outlineLevel="2" x14ac:dyDescent="0.25">
      <c r="A219" s="19" t="s">
        <v>65</v>
      </c>
      <c r="B219" s="4" t="s">
        <v>87</v>
      </c>
      <c r="C219" s="4" t="s">
        <v>583</v>
      </c>
      <c r="D219" s="34">
        <v>400</v>
      </c>
      <c r="E219" s="16">
        <v>1008356</v>
      </c>
      <c r="F219" s="16">
        <v>0</v>
      </c>
      <c r="G219" s="33">
        <v>0</v>
      </c>
    </row>
    <row r="220" spans="1:7" ht="45" outlineLevel="2" x14ac:dyDescent="0.25">
      <c r="A220" s="43" t="s">
        <v>596</v>
      </c>
      <c r="B220" s="4" t="s">
        <v>87</v>
      </c>
      <c r="C220" s="4" t="s">
        <v>597</v>
      </c>
      <c r="D220" s="34"/>
      <c r="E220" s="16">
        <f>E221</f>
        <v>374178.7</v>
      </c>
      <c r="F220" s="16">
        <f t="shared" ref="F220:G220" si="34">F221</f>
        <v>0</v>
      </c>
      <c r="G220" s="16">
        <f t="shared" si="34"/>
        <v>0</v>
      </c>
    </row>
    <row r="221" spans="1:7" ht="30" outlineLevel="2" x14ac:dyDescent="0.25">
      <c r="A221" s="19" t="s">
        <v>65</v>
      </c>
      <c r="B221" s="4" t="s">
        <v>87</v>
      </c>
      <c r="C221" s="4" t="s">
        <v>597</v>
      </c>
      <c r="D221" s="34">
        <v>400</v>
      </c>
      <c r="E221" s="16">
        <v>374178.7</v>
      </c>
      <c r="F221" s="16">
        <v>0</v>
      </c>
      <c r="G221" s="33">
        <v>0</v>
      </c>
    </row>
    <row r="222" spans="1:7" ht="30" outlineLevel="2" x14ac:dyDescent="0.25">
      <c r="A222" s="19" t="s">
        <v>94</v>
      </c>
      <c r="B222" s="4" t="s">
        <v>87</v>
      </c>
      <c r="C222" s="4" t="s">
        <v>95</v>
      </c>
      <c r="D222" s="34"/>
      <c r="E222" s="16">
        <f>E223</f>
        <v>9257.9</v>
      </c>
      <c r="F222" s="16">
        <f>F223</f>
        <v>1155</v>
      </c>
      <c r="G222" s="16">
        <f>G223</f>
        <v>1124.6000000000001</v>
      </c>
    </row>
    <row r="223" spans="1:7" ht="30" outlineLevel="2" x14ac:dyDescent="0.25">
      <c r="A223" s="19" t="s">
        <v>96</v>
      </c>
      <c r="B223" s="4" t="s">
        <v>87</v>
      </c>
      <c r="C223" s="4" t="s">
        <v>97</v>
      </c>
      <c r="D223" s="34"/>
      <c r="E223" s="16">
        <f>E224+E228+E226</f>
        <v>9257.9</v>
      </c>
      <c r="F223" s="16">
        <f>F224+F228</f>
        <v>1155</v>
      </c>
      <c r="G223" s="16">
        <f>G224+G228</f>
        <v>1124.6000000000001</v>
      </c>
    </row>
    <row r="224" spans="1:7" ht="60" outlineLevel="2" x14ac:dyDescent="0.25">
      <c r="A224" s="19" t="s">
        <v>98</v>
      </c>
      <c r="B224" s="4" t="s">
        <v>87</v>
      </c>
      <c r="C224" s="4" t="s">
        <v>99</v>
      </c>
      <c r="D224" s="34"/>
      <c r="E224" s="16">
        <f>E225</f>
        <v>618.1</v>
      </c>
      <c r="F224" s="16">
        <f>F225</f>
        <v>80.7</v>
      </c>
      <c r="G224" s="16">
        <f>G225</f>
        <v>50.4</v>
      </c>
    </row>
    <row r="225" spans="1:7" ht="30" outlineLevel="2" x14ac:dyDescent="0.25">
      <c r="A225" s="22" t="s">
        <v>228</v>
      </c>
      <c r="B225" s="4" t="s">
        <v>87</v>
      </c>
      <c r="C225" s="4" t="s">
        <v>99</v>
      </c>
      <c r="D225" s="34">
        <v>200</v>
      </c>
      <c r="E225" s="16">
        <v>618.1</v>
      </c>
      <c r="F225" s="16">
        <v>80.7</v>
      </c>
      <c r="G225" s="33">
        <v>50.4</v>
      </c>
    </row>
    <row r="226" spans="1:7" ht="30" outlineLevel="2" x14ac:dyDescent="0.25">
      <c r="A226" s="22" t="s">
        <v>669</v>
      </c>
      <c r="B226" s="4" t="s">
        <v>87</v>
      </c>
      <c r="C226" s="4" t="s">
        <v>670</v>
      </c>
      <c r="D226" s="34"/>
      <c r="E226" s="16">
        <f>+E227</f>
        <v>45.8</v>
      </c>
      <c r="F226" s="16">
        <f>+F227</f>
        <v>0</v>
      </c>
      <c r="G226" s="33">
        <f>+G227</f>
        <v>0</v>
      </c>
    </row>
    <row r="227" spans="1:7" ht="30" outlineLevel="2" x14ac:dyDescent="0.25">
      <c r="A227" s="22" t="s">
        <v>228</v>
      </c>
      <c r="B227" s="4" t="s">
        <v>87</v>
      </c>
      <c r="C227" s="4" t="s">
        <v>670</v>
      </c>
      <c r="D227" s="34">
        <v>200</v>
      </c>
      <c r="E227" s="16">
        <v>45.8</v>
      </c>
      <c r="F227" s="16">
        <v>0</v>
      </c>
      <c r="G227" s="33">
        <v>0</v>
      </c>
    </row>
    <row r="228" spans="1:7" ht="105" outlineLevel="2" x14ac:dyDescent="0.25">
      <c r="A228" s="19" t="s">
        <v>677</v>
      </c>
      <c r="B228" s="4" t="s">
        <v>87</v>
      </c>
      <c r="C228" s="4" t="s">
        <v>100</v>
      </c>
      <c r="D228" s="34"/>
      <c r="E228" s="16">
        <f>E229</f>
        <v>8594</v>
      </c>
      <c r="F228" s="16">
        <f>F229</f>
        <v>1074.3</v>
      </c>
      <c r="G228" s="16">
        <f>G229</f>
        <v>1074.2</v>
      </c>
    </row>
    <row r="229" spans="1:7" outlineLevel="2" x14ac:dyDescent="0.25">
      <c r="A229" s="44" t="s">
        <v>34</v>
      </c>
      <c r="B229" s="4" t="s">
        <v>87</v>
      </c>
      <c r="C229" s="4" t="s">
        <v>100</v>
      </c>
      <c r="D229" s="34">
        <v>800</v>
      </c>
      <c r="E229" s="16">
        <v>8594</v>
      </c>
      <c r="F229" s="16">
        <v>1074.3</v>
      </c>
      <c r="G229" s="33">
        <v>1074.2</v>
      </c>
    </row>
    <row r="230" spans="1:7" ht="75" outlineLevel="2" x14ac:dyDescent="0.25">
      <c r="A230" s="32" t="s">
        <v>101</v>
      </c>
      <c r="B230" s="4" t="s">
        <v>87</v>
      </c>
      <c r="C230" s="4" t="s">
        <v>102</v>
      </c>
      <c r="D230" s="34"/>
      <c r="E230" s="16">
        <f>E231+E236</f>
        <v>17324.099999999999</v>
      </c>
      <c r="F230" s="16">
        <f>F231+F236</f>
        <v>10889.300000000001</v>
      </c>
      <c r="G230" s="16">
        <f>G231+G236</f>
        <v>49802.600000000006</v>
      </c>
    </row>
    <row r="231" spans="1:7" ht="30" outlineLevel="2" x14ac:dyDescent="0.25">
      <c r="A231" s="32" t="s">
        <v>570</v>
      </c>
      <c r="B231" s="4" t="s">
        <v>87</v>
      </c>
      <c r="C231" s="4" t="s">
        <v>103</v>
      </c>
      <c r="D231" s="34"/>
      <c r="E231" s="16">
        <f>E232+E234</f>
        <v>8286.5</v>
      </c>
      <c r="F231" s="16">
        <f>F232+F234</f>
        <v>1904.3000000000015</v>
      </c>
      <c r="G231" s="16">
        <f>G232+G234</f>
        <v>49339.8</v>
      </c>
    </row>
    <row r="232" spans="1:7" ht="45" outlineLevel="2" x14ac:dyDescent="0.25">
      <c r="A232" s="32" t="s">
        <v>104</v>
      </c>
      <c r="B232" s="4" t="s">
        <v>87</v>
      </c>
      <c r="C232" s="4" t="s">
        <v>105</v>
      </c>
      <c r="D232" s="34"/>
      <c r="E232" s="16">
        <f>E233</f>
        <v>1371.6</v>
      </c>
      <c r="F232" s="16">
        <f>F233</f>
        <v>306.39999999999998</v>
      </c>
      <c r="G232" s="16">
        <f>G233</f>
        <v>191.3</v>
      </c>
    </row>
    <row r="233" spans="1:7" ht="30" outlineLevel="2" x14ac:dyDescent="0.25">
      <c r="A233" s="22" t="s">
        <v>228</v>
      </c>
      <c r="B233" s="4" t="s">
        <v>87</v>
      </c>
      <c r="C233" s="4" t="s">
        <v>105</v>
      </c>
      <c r="D233" s="34">
        <v>200</v>
      </c>
      <c r="E233" s="16">
        <v>1371.6</v>
      </c>
      <c r="F233" s="16">
        <v>306.39999999999998</v>
      </c>
      <c r="G233" s="33">
        <v>191.3</v>
      </c>
    </row>
    <row r="234" spans="1:7" outlineLevel="2" x14ac:dyDescent="0.25">
      <c r="A234" s="22" t="s">
        <v>266</v>
      </c>
      <c r="B234" s="4" t="s">
        <v>87</v>
      </c>
      <c r="C234" s="4" t="s">
        <v>267</v>
      </c>
      <c r="D234" s="34"/>
      <c r="E234" s="16">
        <f>E235</f>
        <v>6914.9</v>
      </c>
      <c r="F234" s="16">
        <f>F235</f>
        <v>1597.9000000000015</v>
      </c>
      <c r="G234" s="16">
        <f>G235</f>
        <v>49148.5</v>
      </c>
    </row>
    <row r="235" spans="1:7" ht="30" outlineLevel="2" x14ac:dyDescent="0.25">
      <c r="A235" s="22" t="s">
        <v>228</v>
      </c>
      <c r="B235" s="4" t="s">
        <v>87</v>
      </c>
      <c r="C235" s="4" t="s">
        <v>267</v>
      </c>
      <c r="D235" s="34">
        <v>200</v>
      </c>
      <c r="E235" s="16">
        <v>6914.9</v>
      </c>
      <c r="F235" s="16">
        <v>1597.9000000000015</v>
      </c>
      <c r="G235" s="33">
        <v>49148.5</v>
      </c>
    </row>
    <row r="236" spans="1:7" ht="30" outlineLevel="2" x14ac:dyDescent="0.25">
      <c r="A236" s="19" t="s">
        <v>106</v>
      </c>
      <c r="B236" s="4" t="s">
        <v>87</v>
      </c>
      <c r="C236" s="4" t="s">
        <v>107</v>
      </c>
      <c r="D236" s="34"/>
      <c r="E236" s="16">
        <f t="shared" ref="E236:G237" si="35">E237</f>
        <v>9037.6</v>
      </c>
      <c r="F236" s="16">
        <f t="shared" si="35"/>
        <v>8985</v>
      </c>
      <c r="G236" s="16">
        <f t="shared" si="35"/>
        <v>462.8</v>
      </c>
    </row>
    <row r="237" spans="1:7" ht="75" outlineLevel="2" x14ac:dyDescent="0.25">
      <c r="A237" s="19" t="s">
        <v>108</v>
      </c>
      <c r="B237" s="4" t="s">
        <v>87</v>
      </c>
      <c r="C237" s="4" t="s">
        <v>109</v>
      </c>
      <c r="D237" s="34"/>
      <c r="E237" s="16">
        <f>E238</f>
        <v>9037.6</v>
      </c>
      <c r="F237" s="16">
        <f t="shared" si="35"/>
        <v>8985</v>
      </c>
      <c r="G237" s="16">
        <f t="shared" si="35"/>
        <v>462.8</v>
      </c>
    </row>
    <row r="238" spans="1:7" ht="30" outlineLevel="2" x14ac:dyDescent="0.25">
      <c r="A238" s="22" t="s">
        <v>228</v>
      </c>
      <c r="B238" s="4" t="s">
        <v>87</v>
      </c>
      <c r="C238" s="4" t="s">
        <v>109</v>
      </c>
      <c r="D238" s="34">
        <v>200</v>
      </c>
      <c r="E238" s="16">
        <v>9037.6</v>
      </c>
      <c r="F238" s="16">
        <v>8985</v>
      </c>
      <c r="G238" s="33">
        <v>462.8</v>
      </c>
    </row>
    <row r="239" spans="1:7" s="81" customFormat="1" ht="14.25" x14ac:dyDescent="0.25">
      <c r="A239" s="40" t="s">
        <v>110</v>
      </c>
      <c r="B239" s="41" t="s">
        <v>111</v>
      </c>
      <c r="C239" s="41"/>
      <c r="D239" s="42"/>
      <c r="E239" s="15">
        <f>E240+E287+E344+E395</f>
        <v>4880410.8</v>
      </c>
      <c r="F239" s="15">
        <f>F240+F287+F344+F395</f>
        <v>1056792.3</v>
      </c>
      <c r="G239" s="15">
        <f>G240+G287+G344+G395</f>
        <v>731013.8</v>
      </c>
    </row>
    <row r="240" spans="1:7" outlineLevel="1" x14ac:dyDescent="0.25">
      <c r="A240" s="32" t="s">
        <v>112</v>
      </c>
      <c r="B240" s="4" t="s">
        <v>113</v>
      </c>
      <c r="C240" s="4"/>
      <c r="D240" s="34"/>
      <c r="E240" s="16">
        <f>E246+E273+E241</f>
        <v>138708.9</v>
      </c>
      <c r="F240" s="16">
        <f t="shared" ref="F240:G240" si="36">F246+F273+F241</f>
        <v>16663.7</v>
      </c>
      <c r="G240" s="16">
        <f t="shared" si="36"/>
        <v>10913.900000000001</v>
      </c>
    </row>
    <row r="241" spans="1:7" outlineLevel="2" x14ac:dyDescent="0.25">
      <c r="A241" s="32" t="s">
        <v>9</v>
      </c>
      <c r="B241" s="4" t="s">
        <v>113</v>
      </c>
      <c r="C241" s="4" t="s">
        <v>10</v>
      </c>
      <c r="D241" s="34"/>
      <c r="E241" s="16">
        <f>E244+E242</f>
        <v>2587.9</v>
      </c>
      <c r="F241" s="16">
        <f>F244</f>
        <v>0</v>
      </c>
      <c r="G241" s="16">
        <f>G244</f>
        <v>0</v>
      </c>
    </row>
    <row r="242" spans="1:7" ht="30" outlineLevel="2" x14ac:dyDescent="0.25">
      <c r="A242" s="92" t="s">
        <v>143</v>
      </c>
      <c r="B242" s="4" t="s">
        <v>113</v>
      </c>
      <c r="C242" s="4" t="s">
        <v>144</v>
      </c>
      <c r="D242" s="34"/>
      <c r="E242" s="16">
        <f>+E243</f>
        <v>847.90000000000009</v>
      </c>
      <c r="F242" s="16">
        <v>0</v>
      </c>
      <c r="G242" s="16">
        <v>0</v>
      </c>
    </row>
    <row r="243" spans="1:7" ht="30" outlineLevel="2" x14ac:dyDescent="0.25">
      <c r="A243" s="92" t="s">
        <v>228</v>
      </c>
      <c r="B243" s="4" t="s">
        <v>113</v>
      </c>
      <c r="C243" s="4" t="s">
        <v>144</v>
      </c>
      <c r="D243" s="34">
        <v>200</v>
      </c>
      <c r="E243" s="16">
        <f>412.1+435.8</f>
        <v>847.90000000000009</v>
      </c>
      <c r="F243" s="16">
        <v>0</v>
      </c>
      <c r="G243" s="16">
        <v>0</v>
      </c>
    </row>
    <row r="244" spans="1:7" ht="45" outlineLevel="2" x14ac:dyDescent="0.25">
      <c r="A244" s="43" t="s">
        <v>678</v>
      </c>
      <c r="B244" s="4" t="s">
        <v>113</v>
      </c>
      <c r="C244" s="4" t="s">
        <v>679</v>
      </c>
      <c r="D244" s="34"/>
      <c r="E244" s="16">
        <f>E245</f>
        <v>1740</v>
      </c>
      <c r="F244" s="16">
        <f t="shared" ref="F244:G244" si="37">F245</f>
        <v>0</v>
      </c>
      <c r="G244" s="16">
        <f t="shared" si="37"/>
        <v>0</v>
      </c>
    </row>
    <row r="245" spans="1:7" ht="30" outlineLevel="2" x14ac:dyDescent="0.25">
      <c r="A245" s="19" t="s">
        <v>65</v>
      </c>
      <c r="B245" s="4" t="s">
        <v>113</v>
      </c>
      <c r="C245" s="4" t="s">
        <v>679</v>
      </c>
      <c r="D245" s="34">
        <v>400</v>
      </c>
      <c r="E245" s="16">
        <v>1740</v>
      </c>
      <c r="F245" s="16">
        <v>0</v>
      </c>
      <c r="G245" s="16">
        <v>0</v>
      </c>
    </row>
    <row r="246" spans="1:7" ht="45" outlineLevel="2" x14ac:dyDescent="0.25">
      <c r="A246" s="32" t="s">
        <v>137</v>
      </c>
      <c r="B246" s="4" t="s">
        <v>113</v>
      </c>
      <c r="C246" s="4" t="s">
        <v>138</v>
      </c>
      <c r="D246" s="34"/>
      <c r="E246" s="16">
        <f>E247+E260+E264+E268</f>
        <v>112775</v>
      </c>
      <c r="F246" s="16">
        <f>F247+F260+F264+F268</f>
        <v>1950.7</v>
      </c>
      <c r="G246" s="16">
        <f>G247+G260+G264+G268</f>
        <v>1591.7</v>
      </c>
    </row>
    <row r="247" spans="1:7" ht="45" outlineLevel="2" x14ac:dyDescent="0.25">
      <c r="A247" s="32" t="s">
        <v>157</v>
      </c>
      <c r="B247" s="4" t="s">
        <v>113</v>
      </c>
      <c r="C247" s="4" t="s">
        <v>158</v>
      </c>
      <c r="D247" s="34"/>
      <c r="E247" s="16">
        <f>E257+E248</f>
        <v>90953.900000000009</v>
      </c>
      <c r="F247" s="16">
        <f>F257+F248</f>
        <v>995.1</v>
      </c>
      <c r="G247" s="16">
        <f>G257+G248</f>
        <v>995.1</v>
      </c>
    </row>
    <row r="248" spans="1:7" ht="45" outlineLevel="2" x14ac:dyDescent="0.25">
      <c r="A248" s="19" t="s">
        <v>243</v>
      </c>
      <c r="B248" s="4" t="s">
        <v>113</v>
      </c>
      <c r="C248" s="4" t="s">
        <v>245</v>
      </c>
      <c r="D248" s="34"/>
      <c r="E248" s="16">
        <f>E252+E249+E255</f>
        <v>88443.8</v>
      </c>
      <c r="F248" s="16">
        <f>F252+F249+F255</f>
        <v>0</v>
      </c>
      <c r="G248" s="16">
        <f>G252+G249+G255</f>
        <v>0</v>
      </c>
    </row>
    <row r="249" spans="1:7" ht="30" outlineLevel="2" x14ac:dyDescent="0.25">
      <c r="A249" s="19" t="s">
        <v>244</v>
      </c>
      <c r="B249" s="4" t="s">
        <v>113</v>
      </c>
      <c r="C249" s="4" t="s">
        <v>624</v>
      </c>
      <c r="D249" s="34"/>
      <c r="E249" s="1">
        <f>E250+E251</f>
        <v>78247.600000000006</v>
      </c>
      <c r="F249" s="1">
        <f t="shared" ref="F249:G249" si="38">F250+F251</f>
        <v>0</v>
      </c>
      <c r="G249" s="1">
        <f t="shared" si="38"/>
        <v>0</v>
      </c>
    </row>
    <row r="250" spans="1:7" ht="30" outlineLevel="2" x14ac:dyDescent="0.25">
      <c r="A250" s="19" t="s">
        <v>65</v>
      </c>
      <c r="B250" s="4" t="s">
        <v>113</v>
      </c>
      <c r="C250" s="4" t="s">
        <v>624</v>
      </c>
      <c r="D250" s="34">
        <v>400</v>
      </c>
      <c r="E250" s="16">
        <v>14042.5</v>
      </c>
      <c r="F250" s="16">
        <v>0</v>
      </c>
      <c r="G250" s="16">
        <v>0</v>
      </c>
    </row>
    <row r="251" spans="1:7" outlineLevel="2" x14ac:dyDescent="0.25">
      <c r="A251" s="19" t="s">
        <v>34</v>
      </c>
      <c r="B251" s="4" t="s">
        <v>113</v>
      </c>
      <c r="C251" s="4" t="s">
        <v>624</v>
      </c>
      <c r="D251" s="34">
        <v>800</v>
      </c>
      <c r="E251" s="16">
        <v>64205.1</v>
      </c>
      <c r="F251" s="16">
        <v>0</v>
      </c>
      <c r="G251" s="16">
        <v>0</v>
      </c>
    </row>
    <row r="252" spans="1:7" ht="30" outlineLevel="2" x14ac:dyDescent="0.25">
      <c r="A252" s="19" t="s">
        <v>244</v>
      </c>
      <c r="B252" s="4" t="s">
        <v>113</v>
      </c>
      <c r="C252" s="4" t="s">
        <v>246</v>
      </c>
      <c r="D252" s="34"/>
      <c r="E252" s="16">
        <f>E253+E254</f>
        <v>9318.9</v>
      </c>
      <c r="F252" s="16">
        <f t="shared" ref="F252:G252" si="39">F253</f>
        <v>0</v>
      </c>
      <c r="G252" s="16">
        <f t="shared" si="39"/>
        <v>0</v>
      </c>
    </row>
    <row r="253" spans="1:7" ht="30" outlineLevel="2" x14ac:dyDescent="0.25">
      <c r="A253" s="19" t="s">
        <v>65</v>
      </c>
      <c r="B253" s="4" t="s">
        <v>113</v>
      </c>
      <c r="C253" s="4" t="s">
        <v>246</v>
      </c>
      <c r="D253" s="34">
        <v>400</v>
      </c>
      <c r="E253" s="16">
        <v>4868.3999999999996</v>
      </c>
      <c r="F253" s="16">
        <v>0</v>
      </c>
      <c r="G253" s="16">
        <v>0</v>
      </c>
    </row>
    <row r="254" spans="1:7" outlineLevel="2" x14ac:dyDescent="0.25">
      <c r="A254" s="19" t="s">
        <v>34</v>
      </c>
      <c r="B254" s="4" t="s">
        <v>113</v>
      </c>
      <c r="C254" s="4" t="s">
        <v>246</v>
      </c>
      <c r="D254" s="34">
        <v>800</v>
      </c>
      <c r="E254" s="16">
        <v>4450.5</v>
      </c>
      <c r="F254" s="16">
        <v>0</v>
      </c>
      <c r="G254" s="16">
        <v>0</v>
      </c>
    </row>
    <row r="255" spans="1:7" ht="30" outlineLevel="2" x14ac:dyDescent="0.25">
      <c r="A255" s="19" t="s">
        <v>244</v>
      </c>
      <c r="B255" s="4" t="s">
        <v>113</v>
      </c>
      <c r="C255" s="4" t="s">
        <v>647</v>
      </c>
      <c r="D255" s="34"/>
      <c r="E255" s="16">
        <f>E256</f>
        <v>877.3</v>
      </c>
      <c r="F255" s="16">
        <f t="shared" ref="F255:G255" si="40">F256</f>
        <v>0</v>
      </c>
      <c r="G255" s="16">
        <f t="shared" si="40"/>
        <v>0</v>
      </c>
    </row>
    <row r="256" spans="1:7" outlineLevel="2" x14ac:dyDescent="0.25">
      <c r="A256" s="19" t="s">
        <v>34</v>
      </c>
      <c r="B256" s="4" t="s">
        <v>113</v>
      </c>
      <c r="C256" s="4" t="s">
        <v>647</v>
      </c>
      <c r="D256" s="34">
        <v>800</v>
      </c>
      <c r="E256" s="16">
        <v>877.3</v>
      </c>
      <c r="F256" s="16">
        <v>0</v>
      </c>
      <c r="G256" s="16">
        <v>0</v>
      </c>
    </row>
    <row r="257" spans="1:7" ht="45" outlineLevel="2" x14ac:dyDescent="0.25">
      <c r="A257" s="32" t="s">
        <v>159</v>
      </c>
      <c r="B257" s="4" t="s">
        <v>113</v>
      </c>
      <c r="C257" s="4" t="s">
        <v>160</v>
      </c>
      <c r="D257" s="34"/>
      <c r="E257" s="16">
        <f>E258</f>
        <v>2510.1</v>
      </c>
      <c r="F257" s="16">
        <f t="shared" ref="E257:G258" si="41">F258</f>
        <v>995.1</v>
      </c>
      <c r="G257" s="16">
        <f t="shared" si="41"/>
        <v>995.1</v>
      </c>
    </row>
    <row r="258" spans="1:7" ht="30" outlineLevel="2" x14ac:dyDescent="0.25">
      <c r="A258" s="32" t="s">
        <v>161</v>
      </c>
      <c r="B258" s="4" t="s">
        <v>113</v>
      </c>
      <c r="C258" s="4" t="s">
        <v>162</v>
      </c>
      <c r="D258" s="34"/>
      <c r="E258" s="16">
        <f t="shared" si="41"/>
        <v>2510.1</v>
      </c>
      <c r="F258" s="16">
        <f t="shared" si="41"/>
        <v>995.1</v>
      </c>
      <c r="G258" s="16">
        <f t="shared" si="41"/>
        <v>995.1</v>
      </c>
    </row>
    <row r="259" spans="1:7" ht="30" outlineLevel="2" x14ac:dyDescent="0.25">
      <c r="A259" s="22" t="s">
        <v>228</v>
      </c>
      <c r="B259" s="4" t="s">
        <v>113</v>
      </c>
      <c r="C259" s="4" t="s">
        <v>162</v>
      </c>
      <c r="D259" s="34">
        <v>200</v>
      </c>
      <c r="E259" s="16">
        <v>2510.1</v>
      </c>
      <c r="F259" s="16">
        <v>995.1</v>
      </c>
      <c r="G259" s="1">
        <v>995.1</v>
      </c>
    </row>
    <row r="260" spans="1:7" s="83" customFormat="1" ht="60" outlineLevel="2" x14ac:dyDescent="0.25">
      <c r="A260" s="32" t="s">
        <v>209</v>
      </c>
      <c r="B260" s="4" t="s">
        <v>113</v>
      </c>
      <c r="C260" s="4" t="s">
        <v>210</v>
      </c>
      <c r="D260" s="34"/>
      <c r="E260" s="16">
        <f>E261</f>
        <v>1935.5</v>
      </c>
      <c r="F260" s="16">
        <f t="shared" ref="F260:G262" si="42">F261</f>
        <v>955.6</v>
      </c>
      <c r="G260" s="16">
        <f t="shared" si="42"/>
        <v>596.6</v>
      </c>
    </row>
    <row r="261" spans="1:7" s="83" customFormat="1" ht="60" outlineLevel="2" x14ac:dyDescent="0.25">
      <c r="A261" s="32" t="s">
        <v>211</v>
      </c>
      <c r="B261" s="4" t="s">
        <v>113</v>
      </c>
      <c r="C261" s="4" t="s">
        <v>212</v>
      </c>
      <c r="D261" s="34"/>
      <c r="E261" s="16">
        <f>E262</f>
        <v>1935.5</v>
      </c>
      <c r="F261" s="16">
        <f t="shared" si="42"/>
        <v>955.6</v>
      </c>
      <c r="G261" s="16">
        <f t="shared" si="42"/>
        <v>596.6</v>
      </c>
    </row>
    <row r="262" spans="1:7" s="83" customFormat="1" outlineLevel="2" x14ac:dyDescent="0.25">
      <c r="A262" s="32" t="s">
        <v>222</v>
      </c>
      <c r="B262" s="4" t="s">
        <v>113</v>
      </c>
      <c r="C262" s="4" t="s">
        <v>223</v>
      </c>
      <c r="D262" s="34"/>
      <c r="E262" s="16">
        <f>E263</f>
        <v>1935.5</v>
      </c>
      <c r="F262" s="16">
        <f t="shared" si="42"/>
        <v>955.6</v>
      </c>
      <c r="G262" s="16">
        <f t="shared" si="42"/>
        <v>596.6</v>
      </c>
    </row>
    <row r="263" spans="1:7" s="83" customFormat="1" ht="30" outlineLevel="2" x14ac:dyDescent="0.25">
      <c r="A263" s="19" t="s">
        <v>228</v>
      </c>
      <c r="B263" s="4" t="s">
        <v>113</v>
      </c>
      <c r="C263" s="4" t="s">
        <v>223</v>
      </c>
      <c r="D263" s="34">
        <v>200</v>
      </c>
      <c r="E263" s="16">
        <v>1935.5</v>
      </c>
      <c r="F263" s="16">
        <v>955.6</v>
      </c>
      <c r="G263" s="1">
        <v>596.6</v>
      </c>
    </row>
    <row r="264" spans="1:7" ht="45" outlineLevel="2" x14ac:dyDescent="0.25">
      <c r="A264" s="19" t="s">
        <v>226</v>
      </c>
      <c r="B264" s="4" t="s">
        <v>113</v>
      </c>
      <c r="C264" s="4" t="s">
        <v>227</v>
      </c>
      <c r="D264" s="34"/>
      <c r="E264" s="16">
        <f>E265</f>
        <v>6795.2000000000007</v>
      </c>
      <c r="F264" s="16">
        <f t="shared" ref="F264:G266" si="43">F265</f>
        <v>0</v>
      </c>
      <c r="G264" s="16">
        <f t="shared" si="43"/>
        <v>0</v>
      </c>
    </row>
    <row r="265" spans="1:7" ht="60" outlineLevel="2" x14ac:dyDescent="0.25">
      <c r="A265" s="19" t="s">
        <v>232</v>
      </c>
      <c r="B265" s="4" t="s">
        <v>113</v>
      </c>
      <c r="C265" s="4" t="s">
        <v>233</v>
      </c>
      <c r="D265" s="34"/>
      <c r="E265" s="16">
        <f>E266</f>
        <v>6795.2000000000007</v>
      </c>
      <c r="F265" s="16">
        <f t="shared" si="43"/>
        <v>0</v>
      </c>
      <c r="G265" s="16">
        <f t="shared" si="43"/>
        <v>0</v>
      </c>
    </row>
    <row r="266" spans="1:7" ht="30" outlineLevel="2" x14ac:dyDescent="0.25">
      <c r="A266" s="19" t="s">
        <v>221</v>
      </c>
      <c r="B266" s="4" t="s">
        <v>113</v>
      </c>
      <c r="C266" s="4" t="s">
        <v>234</v>
      </c>
      <c r="D266" s="34"/>
      <c r="E266" s="16">
        <f>E267</f>
        <v>6795.2000000000007</v>
      </c>
      <c r="F266" s="16">
        <f t="shared" si="43"/>
        <v>0</v>
      </c>
      <c r="G266" s="16">
        <f t="shared" si="43"/>
        <v>0</v>
      </c>
    </row>
    <row r="267" spans="1:7" ht="30" outlineLevel="2" x14ac:dyDescent="0.25">
      <c r="A267" s="19" t="s">
        <v>65</v>
      </c>
      <c r="B267" s="4" t="s">
        <v>113</v>
      </c>
      <c r="C267" s="4" t="s">
        <v>234</v>
      </c>
      <c r="D267" s="34">
        <v>400</v>
      </c>
      <c r="E267" s="16">
        <v>6795.2000000000007</v>
      </c>
      <c r="F267" s="16">
        <v>0</v>
      </c>
      <c r="G267" s="1">
        <v>0</v>
      </c>
    </row>
    <row r="268" spans="1:7" ht="45" outlineLevel="2" x14ac:dyDescent="0.25">
      <c r="A268" s="19" t="s">
        <v>650</v>
      </c>
      <c r="B268" s="4" t="s">
        <v>113</v>
      </c>
      <c r="C268" s="4" t="s">
        <v>653</v>
      </c>
      <c r="D268" s="34"/>
      <c r="E268" s="16">
        <f>E269</f>
        <v>13090.4</v>
      </c>
      <c r="F268" s="16">
        <f t="shared" ref="F268:G269" si="44">F269</f>
        <v>0</v>
      </c>
      <c r="G268" s="16">
        <f t="shared" si="44"/>
        <v>0</v>
      </c>
    </row>
    <row r="269" spans="1:7" ht="45" outlineLevel="2" x14ac:dyDescent="0.25">
      <c r="A269" s="19" t="s">
        <v>651</v>
      </c>
      <c r="B269" s="4" t="s">
        <v>113</v>
      </c>
      <c r="C269" s="4" t="s">
        <v>654</v>
      </c>
      <c r="D269" s="34"/>
      <c r="E269" s="16">
        <f>E270</f>
        <v>13090.4</v>
      </c>
      <c r="F269" s="16">
        <f t="shared" si="44"/>
        <v>0</v>
      </c>
      <c r="G269" s="16">
        <f t="shared" si="44"/>
        <v>0</v>
      </c>
    </row>
    <row r="270" spans="1:7" ht="60" outlineLevel="2" x14ac:dyDescent="0.25">
      <c r="A270" s="19" t="s">
        <v>652</v>
      </c>
      <c r="B270" s="4" t="s">
        <v>113</v>
      </c>
      <c r="C270" s="4" t="s">
        <v>655</v>
      </c>
      <c r="D270" s="34"/>
      <c r="E270" s="16">
        <f>E271+E272</f>
        <v>13090.4</v>
      </c>
      <c r="F270" s="16">
        <f t="shared" ref="F270:G270" si="45">F271+F272</f>
        <v>0</v>
      </c>
      <c r="G270" s="16">
        <f t="shared" si="45"/>
        <v>0</v>
      </c>
    </row>
    <row r="271" spans="1:7" ht="30" outlineLevel="2" x14ac:dyDescent="0.25">
      <c r="A271" s="19" t="s">
        <v>65</v>
      </c>
      <c r="B271" s="4" t="s">
        <v>113</v>
      </c>
      <c r="C271" s="4" t="s">
        <v>655</v>
      </c>
      <c r="D271" s="34">
        <v>400</v>
      </c>
      <c r="E271" s="16">
        <v>12929.199999999999</v>
      </c>
      <c r="F271" s="16">
        <v>0</v>
      </c>
      <c r="G271" s="1">
        <v>0</v>
      </c>
    </row>
    <row r="272" spans="1:7" outlineLevel="2" x14ac:dyDescent="0.25">
      <c r="A272" s="19" t="s">
        <v>34</v>
      </c>
      <c r="B272" s="4" t="s">
        <v>113</v>
      </c>
      <c r="C272" s="4" t="s">
        <v>655</v>
      </c>
      <c r="D272" s="34">
        <v>800</v>
      </c>
      <c r="E272" s="16">
        <v>161.19999999999999</v>
      </c>
      <c r="F272" s="16">
        <v>0</v>
      </c>
      <c r="G272" s="1">
        <v>0</v>
      </c>
    </row>
    <row r="273" spans="1:7" ht="75" outlineLevel="2" x14ac:dyDescent="0.25">
      <c r="A273" s="32" t="s">
        <v>114</v>
      </c>
      <c r="B273" s="4" t="s">
        <v>113</v>
      </c>
      <c r="C273" s="4" t="s">
        <v>115</v>
      </c>
      <c r="D273" s="34"/>
      <c r="E273" s="16">
        <f>E274+E281</f>
        <v>23346</v>
      </c>
      <c r="F273" s="16">
        <f t="shared" ref="F273:G273" si="46">F274+F281</f>
        <v>14713</v>
      </c>
      <c r="G273" s="16">
        <f t="shared" si="46"/>
        <v>9322.2000000000007</v>
      </c>
    </row>
    <row r="274" spans="1:7" ht="45" outlineLevel="2" x14ac:dyDescent="0.25">
      <c r="A274" s="32" t="s">
        <v>120</v>
      </c>
      <c r="B274" s="4" t="s">
        <v>113</v>
      </c>
      <c r="C274" s="4" t="s">
        <v>121</v>
      </c>
      <c r="D274" s="34"/>
      <c r="E274" s="16">
        <f>E275+E278</f>
        <v>4854.3</v>
      </c>
      <c r="F274" s="16">
        <f>F275+F278</f>
        <v>4654.3</v>
      </c>
      <c r="G274" s="16">
        <f>G275+G278</f>
        <v>4654.3</v>
      </c>
    </row>
    <row r="275" spans="1:7" ht="45" outlineLevel="2" x14ac:dyDescent="0.25">
      <c r="A275" s="19" t="s">
        <v>163</v>
      </c>
      <c r="B275" s="4" t="s">
        <v>113</v>
      </c>
      <c r="C275" s="4" t="s">
        <v>164</v>
      </c>
      <c r="D275" s="34"/>
      <c r="E275" s="16">
        <f t="shared" ref="E275:G276" si="47">E276</f>
        <v>4359.3</v>
      </c>
      <c r="F275" s="16">
        <f t="shared" si="47"/>
        <v>4588.6000000000004</v>
      </c>
      <c r="G275" s="16">
        <f t="shared" si="47"/>
        <v>4588.6000000000004</v>
      </c>
    </row>
    <row r="276" spans="1:7" ht="60" outlineLevel="2" x14ac:dyDescent="0.25">
      <c r="A276" s="43" t="s">
        <v>165</v>
      </c>
      <c r="B276" s="4" t="s">
        <v>113</v>
      </c>
      <c r="C276" s="13" t="s">
        <v>166</v>
      </c>
      <c r="D276" s="34"/>
      <c r="E276" s="16">
        <f t="shared" si="47"/>
        <v>4359.3</v>
      </c>
      <c r="F276" s="16">
        <f t="shared" si="47"/>
        <v>4588.6000000000004</v>
      </c>
      <c r="G276" s="16">
        <f t="shared" si="47"/>
        <v>4588.6000000000004</v>
      </c>
    </row>
    <row r="277" spans="1:7" outlineLevel="2" x14ac:dyDescent="0.25">
      <c r="A277" s="19" t="s">
        <v>34</v>
      </c>
      <c r="B277" s="4" t="s">
        <v>113</v>
      </c>
      <c r="C277" s="13" t="s">
        <v>166</v>
      </c>
      <c r="D277" s="34">
        <v>800</v>
      </c>
      <c r="E277" s="16">
        <v>4359.3</v>
      </c>
      <c r="F277" s="16">
        <v>4588.6000000000004</v>
      </c>
      <c r="G277" s="1">
        <v>4588.6000000000004</v>
      </c>
    </row>
    <row r="278" spans="1:7" ht="45" outlineLevel="2" x14ac:dyDescent="0.25">
      <c r="A278" s="19" t="s">
        <v>167</v>
      </c>
      <c r="B278" s="4" t="s">
        <v>113</v>
      </c>
      <c r="C278" s="4" t="s">
        <v>168</v>
      </c>
      <c r="D278" s="34"/>
      <c r="E278" s="16">
        <f t="shared" ref="E278:G279" si="48">E279</f>
        <v>495</v>
      </c>
      <c r="F278" s="16">
        <f t="shared" si="48"/>
        <v>65.7</v>
      </c>
      <c r="G278" s="16">
        <f t="shared" si="48"/>
        <v>65.7</v>
      </c>
    </row>
    <row r="279" spans="1:7" ht="60" outlineLevel="2" x14ac:dyDescent="0.25">
      <c r="A279" s="19" t="s">
        <v>169</v>
      </c>
      <c r="B279" s="4" t="s">
        <v>113</v>
      </c>
      <c r="C279" s="4" t="s">
        <v>170</v>
      </c>
      <c r="D279" s="34"/>
      <c r="E279" s="16">
        <f t="shared" si="48"/>
        <v>495</v>
      </c>
      <c r="F279" s="16">
        <f t="shared" si="48"/>
        <v>65.7</v>
      </c>
      <c r="G279" s="16">
        <f t="shared" si="48"/>
        <v>65.7</v>
      </c>
    </row>
    <row r="280" spans="1:7" ht="30" outlineLevel="2" x14ac:dyDescent="0.25">
      <c r="A280" s="22" t="s">
        <v>228</v>
      </c>
      <c r="B280" s="4" t="s">
        <v>113</v>
      </c>
      <c r="C280" s="4" t="s">
        <v>170</v>
      </c>
      <c r="D280" s="34">
        <v>200</v>
      </c>
      <c r="E280" s="16">
        <v>495</v>
      </c>
      <c r="F280" s="16">
        <v>65.7</v>
      </c>
      <c r="G280" s="1">
        <v>65.7</v>
      </c>
    </row>
    <row r="281" spans="1:7" ht="30" outlineLevel="2" x14ac:dyDescent="0.25">
      <c r="A281" s="19" t="s">
        <v>264</v>
      </c>
      <c r="B281" s="4" t="s">
        <v>113</v>
      </c>
      <c r="C281" s="4" t="s">
        <v>265</v>
      </c>
      <c r="D281" s="34"/>
      <c r="E281" s="16">
        <f>E282</f>
        <v>18491.7</v>
      </c>
      <c r="F281" s="16">
        <f t="shared" ref="F281:G285" si="49">F282</f>
        <v>10058.700000000001</v>
      </c>
      <c r="G281" s="16">
        <f t="shared" si="49"/>
        <v>4667.8999999999996</v>
      </c>
    </row>
    <row r="282" spans="1:7" ht="45" outlineLevel="2" x14ac:dyDescent="0.25">
      <c r="A282" s="19" t="s">
        <v>116</v>
      </c>
      <c r="B282" s="4" t="s">
        <v>113</v>
      </c>
      <c r="C282" s="4" t="s">
        <v>117</v>
      </c>
      <c r="D282" s="34"/>
      <c r="E282" s="16">
        <f>E285+E283</f>
        <v>18491.7</v>
      </c>
      <c r="F282" s="16">
        <f t="shared" ref="F282:G282" si="50">F285+F283</f>
        <v>10058.700000000001</v>
      </c>
      <c r="G282" s="16">
        <f t="shared" si="50"/>
        <v>4667.8999999999996</v>
      </c>
    </row>
    <row r="283" spans="1:7" ht="30" outlineLevel="2" x14ac:dyDescent="0.25">
      <c r="A283" s="32" t="s">
        <v>656</v>
      </c>
      <c r="B283" s="4" t="s">
        <v>113</v>
      </c>
      <c r="C283" s="4" t="s">
        <v>658</v>
      </c>
      <c r="D283" s="34"/>
      <c r="E283" s="16">
        <f>E284</f>
        <v>4991.7</v>
      </c>
      <c r="F283" s="16">
        <f t="shared" ref="F283:G283" si="51">F284</f>
        <v>2582.1999999999998</v>
      </c>
      <c r="G283" s="16">
        <f t="shared" si="51"/>
        <v>0</v>
      </c>
    </row>
    <row r="284" spans="1:7" ht="30" outlineLevel="2" x14ac:dyDescent="0.25">
      <c r="A284" s="32" t="s">
        <v>657</v>
      </c>
      <c r="B284" s="4" t="s">
        <v>113</v>
      </c>
      <c r="C284" s="4" t="s">
        <v>658</v>
      </c>
      <c r="D284" s="34">
        <v>200</v>
      </c>
      <c r="E284" s="16">
        <v>4991.7</v>
      </c>
      <c r="F284" s="16">
        <v>2582.1999999999998</v>
      </c>
      <c r="G284" s="16">
        <v>0</v>
      </c>
    </row>
    <row r="285" spans="1:7" ht="75" outlineLevel="2" x14ac:dyDescent="0.25">
      <c r="A285" s="19" t="s">
        <v>224</v>
      </c>
      <c r="B285" s="4" t="s">
        <v>113</v>
      </c>
      <c r="C285" s="4" t="s">
        <v>225</v>
      </c>
      <c r="D285" s="34"/>
      <c r="E285" s="16">
        <f>E286</f>
        <v>13500</v>
      </c>
      <c r="F285" s="16">
        <f t="shared" si="49"/>
        <v>7476.5</v>
      </c>
      <c r="G285" s="16">
        <f t="shared" si="49"/>
        <v>4667.8999999999996</v>
      </c>
    </row>
    <row r="286" spans="1:7" ht="30" outlineLevel="2" x14ac:dyDescent="0.25">
      <c r="A286" s="19" t="s">
        <v>228</v>
      </c>
      <c r="B286" s="4" t="s">
        <v>113</v>
      </c>
      <c r="C286" s="4" t="s">
        <v>225</v>
      </c>
      <c r="D286" s="34">
        <v>200</v>
      </c>
      <c r="E286" s="16">
        <v>13500</v>
      </c>
      <c r="F286" s="16">
        <v>7476.5</v>
      </c>
      <c r="G286" s="1">
        <v>4667.8999999999996</v>
      </c>
    </row>
    <row r="287" spans="1:7" outlineLevel="1" x14ac:dyDescent="0.25">
      <c r="A287" s="32" t="s">
        <v>118</v>
      </c>
      <c r="B287" s="4" t="s">
        <v>119</v>
      </c>
      <c r="C287" s="4"/>
      <c r="D287" s="34"/>
      <c r="E287" s="16">
        <f>E288</f>
        <v>3447789.0999999992</v>
      </c>
      <c r="F287" s="16">
        <f t="shared" ref="F287:G288" si="52">F288</f>
        <v>600828.40000000014</v>
      </c>
      <c r="G287" s="16">
        <f t="shared" si="52"/>
        <v>236993.2</v>
      </c>
    </row>
    <row r="288" spans="1:7" ht="75" outlineLevel="2" x14ac:dyDescent="0.25">
      <c r="A288" s="32" t="s">
        <v>114</v>
      </c>
      <c r="B288" s="4" t="s">
        <v>119</v>
      </c>
      <c r="C288" s="4" t="s">
        <v>115</v>
      </c>
      <c r="D288" s="34"/>
      <c r="E288" s="16">
        <f>E289</f>
        <v>3447789.0999999992</v>
      </c>
      <c r="F288" s="16">
        <f t="shared" si="52"/>
        <v>600828.40000000014</v>
      </c>
      <c r="G288" s="16">
        <f t="shared" si="52"/>
        <v>236993.2</v>
      </c>
    </row>
    <row r="289" spans="1:7" ht="45" outlineLevel="2" x14ac:dyDescent="0.25">
      <c r="A289" s="32" t="s">
        <v>120</v>
      </c>
      <c r="B289" s="4" t="s">
        <v>119</v>
      </c>
      <c r="C289" s="4" t="s">
        <v>121</v>
      </c>
      <c r="D289" s="34"/>
      <c r="E289" s="16">
        <f>E290+E331+E341+E338</f>
        <v>3447789.0999999992</v>
      </c>
      <c r="F289" s="16">
        <f>F290+F331+F341+F338</f>
        <v>600828.40000000014</v>
      </c>
      <c r="G289" s="16">
        <f>G290+G331+G341+G338</f>
        <v>236993.2</v>
      </c>
    </row>
    <row r="290" spans="1:7" ht="45" outlineLevel="2" x14ac:dyDescent="0.25">
      <c r="A290" s="19" t="s">
        <v>122</v>
      </c>
      <c r="B290" s="4" t="s">
        <v>119</v>
      </c>
      <c r="C290" s="4" t="s">
        <v>123</v>
      </c>
      <c r="D290" s="34"/>
      <c r="E290" s="16">
        <f>E296+E320+E324+E291+E300+E308+E312+E314+E327+E322+E294+E302+E306+E329+E310+E316+E318+E298</f>
        <v>3403917.9999999995</v>
      </c>
      <c r="F290" s="16">
        <f>F296+F320+F324+F291+F300+F308+F312+F314+F327+F322+F294+F302+F306+F329+F304</f>
        <v>593851.60000000009</v>
      </c>
      <c r="G290" s="16">
        <f>G296+G320+G324+G291+G300+G308+G312+G314+G327+G322+G294+G302+G306+G329</f>
        <v>222261.2</v>
      </c>
    </row>
    <row r="291" spans="1:7" ht="30" outlineLevel="2" x14ac:dyDescent="0.25">
      <c r="A291" s="84" t="s">
        <v>124</v>
      </c>
      <c r="B291" s="4" t="s">
        <v>119</v>
      </c>
      <c r="C291" s="4" t="s">
        <v>125</v>
      </c>
      <c r="D291" s="34"/>
      <c r="E291" s="16">
        <f>E293+E292</f>
        <v>488186.6</v>
      </c>
      <c r="F291" s="16">
        <f t="shared" ref="F291:G291" si="53">F293+F292</f>
        <v>333691.2</v>
      </c>
      <c r="G291" s="16">
        <f t="shared" si="53"/>
        <v>35818.800000000003</v>
      </c>
    </row>
    <row r="292" spans="1:7" ht="30" outlineLevel="2" x14ac:dyDescent="0.25">
      <c r="A292" s="22" t="s">
        <v>228</v>
      </c>
      <c r="B292" s="39" t="s">
        <v>119</v>
      </c>
      <c r="C292" s="39" t="s">
        <v>125</v>
      </c>
      <c r="D292" s="34">
        <v>200</v>
      </c>
      <c r="E292" s="91">
        <f>45553.6+20047.2</f>
        <v>65600.800000000003</v>
      </c>
      <c r="F292" s="16">
        <v>333691.2</v>
      </c>
      <c r="G292" s="33">
        <v>35818.800000000003</v>
      </c>
    </row>
    <row r="293" spans="1:7" ht="30" outlineLevel="2" x14ac:dyDescent="0.25">
      <c r="A293" s="19" t="s">
        <v>65</v>
      </c>
      <c r="B293" s="4" t="s">
        <v>119</v>
      </c>
      <c r="C293" s="4" t="s">
        <v>125</v>
      </c>
      <c r="D293" s="34">
        <v>400</v>
      </c>
      <c r="E293" s="91">
        <f>411937.3+10648.5</f>
        <v>422585.8</v>
      </c>
      <c r="F293" s="16">
        <v>0</v>
      </c>
      <c r="G293" s="1">
        <v>0</v>
      </c>
    </row>
    <row r="294" spans="1:7" ht="45" outlineLevel="2" x14ac:dyDescent="0.25">
      <c r="A294" s="19" t="s">
        <v>620</v>
      </c>
      <c r="B294" s="39" t="s">
        <v>119</v>
      </c>
      <c r="C294" s="39" t="s">
        <v>621</v>
      </c>
      <c r="D294" s="34"/>
      <c r="E294" s="16">
        <f>E295</f>
        <v>1212.5999999999999</v>
      </c>
      <c r="F294" s="16">
        <f t="shared" ref="F294:G294" si="54">F295</f>
        <v>0</v>
      </c>
      <c r="G294" s="16">
        <f t="shared" si="54"/>
        <v>0</v>
      </c>
    </row>
    <row r="295" spans="1:7" ht="30" outlineLevel="2" x14ac:dyDescent="0.25">
      <c r="A295" s="19" t="s">
        <v>65</v>
      </c>
      <c r="B295" s="39" t="s">
        <v>119</v>
      </c>
      <c r="C295" s="39" t="s">
        <v>621</v>
      </c>
      <c r="D295" s="34">
        <v>400</v>
      </c>
      <c r="E295" s="16">
        <v>1212.5999999999999</v>
      </c>
      <c r="F295" s="16">
        <v>0</v>
      </c>
      <c r="G295" s="1">
        <v>0</v>
      </c>
    </row>
    <row r="296" spans="1:7" ht="105.75" customHeight="1" outlineLevel="2" x14ac:dyDescent="0.25">
      <c r="A296" s="19" t="s">
        <v>248</v>
      </c>
      <c r="B296" s="4" t="s">
        <v>119</v>
      </c>
      <c r="C296" s="4" t="s">
        <v>672</v>
      </c>
      <c r="D296" s="34"/>
      <c r="E296" s="16">
        <f>E297</f>
        <v>2612380.0999999996</v>
      </c>
      <c r="F296" s="16">
        <f>F297</f>
        <v>0</v>
      </c>
      <c r="G296" s="16">
        <f>G297</f>
        <v>0</v>
      </c>
    </row>
    <row r="297" spans="1:7" outlineLevel="2" x14ac:dyDescent="0.25">
      <c r="A297" s="19" t="s">
        <v>34</v>
      </c>
      <c r="B297" s="4" t="s">
        <v>119</v>
      </c>
      <c r="C297" s="4" t="s">
        <v>672</v>
      </c>
      <c r="D297" s="34">
        <v>800</v>
      </c>
      <c r="E297" s="16">
        <v>2612380.0999999996</v>
      </c>
      <c r="F297" s="16">
        <v>0</v>
      </c>
      <c r="G297" s="1">
        <v>0</v>
      </c>
    </row>
    <row r="298" spans="1:7" ht="105" outlineLevel="2" x14ac:dyDescent="0.25">
      <c r="A298" s="93" t="s">
        <v>705</v>
      </c>
      <c r="B298" s="39" t="s">
        <v>119</v>
      </c>
      <c r="C298" s="39" t="s">
        <v>706</v>
      </c>
      <c r="D298" s="34"/>
      <c r="E298" s="91">
        <f>+E299</f>
        <v>19666.7</v>
      </c>
      <c r="F298" s="91">
        <v>0</v>
      </c>
      <c r="G298" s="91">
        <v>0</v>
      </c>
    </row>
    <row r="299" spans="1:7" ht="30" outlineLevel="2" x14ac:dyDescent="0.25">
      <c r="A299" s="93" t="s">
        <v>65</v>
      </c>
      <c r="B299" s="39" t="s">
        <v>119</v>
      </c>
      <c r="C299" s="39" t="s">
        <v>706</v>
      </c>
      <c r="D299" s="34">
        <v>400</v>
      </c>
      <c r="E299" s="91">
        <v>19666.7</v>
      </c>
      <c r="F299" s="91">
        <v>0</v>
      </c>
      <c r="G299" s="91">
        <v>0</v>
      </c>
    </row>
    <row r="300" spans="1:7" ht="45" outlineLevel="2" x14ac:dyDescent="0.25">
      <c r="A300" s="19" t="s">
        <v>278</v>
      </c>
      <c r="B300" s="4" t="s">
        <v>119</v>
      </c>
      <c r="C300" s="4" t="s">
        <v>279</v>
      </c>
      <c r="D300" s="34"/>
      <c r="E300" s="16">
        <f>E301</f>
        <v>8000</v>
      </c>
      <c r="F300" s="16">
        <f>F301</f>
        <v>0</v>
      </c>
      <c r="G300" s="16">
        <f>G301</f>
        <v>0</v>
      </c>
    </row>
    <row r="301" spans="1:7" ht="30" outlineLevel="2" x14ac:dyDescent="0.25">
      <c r="A301" s="22" t="s">
        <v>228</v>
      </c>
      <c r="B301" s="4" t="s">
        <v>119</v>
      </c>
      <c r="C301" s="4" t="s">
        <v>279</v>
      </c>
      <c r="D301" s="34">
        <v>200</v>
      </c>
      <c r="E301" s="16">
        <v>8000</v>
      </c>
      <c r="F301" s="16">
        <v>0</v>
      </c>
      <c r="G301" s="1">
        <v>0</v>
      </c>
    </row>
    <row r="302" spans="1:7" ht="45" outlineLevel="2" x14ac:dyDescent="0.25">
      <c r="A302" s="77" t="s">
        <v>662</v>
      </c>
      <c r="B302" s="4" t="s">
        <v>119</v>
      </c>
      <c r="C302" s="4" t="s">
        <v>663</v>
      </c>
      <c r="D302" s="34"/>
      <c r="E302" s="16">
        <f>E303</f>
        <v>0</v>
      </c>
      <c r="F302" s="16">
        <f t="shared" ref="F302:G302" si="55">F303</f>
        <v>12386.9</v>
      </c>
      <c r="G302" s="16">
        <f t="shared" si="55"/>
        <v>0</v>
      </c>
    </row>
    <row r="303" spans="1:7" ht="30" outlineLevel="2" x14ac:dyDescent="0.25">
      <c r="A303" s="77" t="s">
        <v>65</v>
      </c>
      <c r="B303" s="4" t="s">
        <v>119</v>
      </c>
      <c r="C303" s="4" t="s">
        <v>663</v>
      </c>
      <c r="D303" s="34">
        <v>400</v>
      </c>
      <c r="E303" s="16">
        <v>0</v>
      </c>
      <c r="F303" s="16">
        <v>12386.9</v>
      </c>
      <c r="G303" s="1">
        <v>0</v>
      </c>
    </row>
    <row r="304" spans="1:7" ht="75" outlineLevel="2" x14ac:dyDescent="0.25">
      <c r="A304" s="77" t="s">
        <v>697</v>
      </c>
      <c r="B304" s="4" t="s">
        <v>119</v>
      </c>
      <c r="C304" s="4" t="s">
        <v>698</v>
      </c>
      <c r="D304" s="34"/>
      <c r="E304" s="16">
        <v>0</v>
      </c>
      <c r="F304" s="16">
        <f>+F305</f>
        <v>8067.5</v>
      </c>
      <c r="G304" s="1">
        <v>0</v>
      </c>
    </row>
    <row r="305" spans="1:7" ht="30" outlineLevel="2" x14ac:dyDescent="0.25">
      <c r="A305" s="77" t="s">
        <v>65</v>
      </c>
      <c r="B305" s="4" t="s">
        <v>119</v>
      </c>
      <c r="C305" s="4" t="s">
        <v>698</v>
      </c>
      <c r="D305" s="34">
        <v>400</v>
      </c>
      <c r="E305" s="16">
        <v>0</v>
      </c>
      <c r="F305" s="16">
        <v>8067.5</v>
      </c>
      <c r="G305" s="1">
        <v>0</v>
      </c>
    </row>
    <row r="306" spans="1:7" ht="60" outlineLevel="2" x14ac:dyDescent="0.25">
      <c r="A306" s="19" t="s">
        <v>660</v>
      </c>
      <c r="B306" s="4" t="s">
        <v>119</v>
      </c>
      <c r="C306" s="4" t="s">
        <v>661</v>
      </c>
      <c r="D306" s="34"/>
      <c r="E306" s="16">
        <f>E307</f>
        <v>105</v>
      </c>
      <c r="F306" s="16">
        <f t="shared" ref="F306:G306" si="56">F307</f>
        <v>0</v>
      </c>
      <c r="G306" s="16">
        <f t="shared" si="56"/>
        <v>0</v>
      </c>
    </row>
    <row r="307" spans="1:7" ht="30" outlineLevel="2" x14ac:dyDescent="0.25">
      <c r="A307" s="19" t="s">
        <v>228</v>
      </c>
      <c r="B307" s="4" t="s">
        <v>119</v>
      </c>
      <c r="C307" s="4" t="s">
        <v>661</v>
      </c>
      <c r="D307" s="34">
        <v>200</v>
      </c>
      <c r="E307" s="16">
        <v>105</v>
      </c>
      <c r="F307" s="16">
        <v>0</v>
      </c>
      <c r="G307" s="1">
        <v>0</v>
      </c>
    </row>
    <row r="308" spans="1:7" ht="30" outlineLevel="2" x14ac:dyDescent="0.25">
      <c r="A308" s="19" t="s">
        <v>602</v>
      </c>
      <c r="B308" s="39" t="s">
        <v>119</v>
      </c>
      <c r="C308" s="39" t="s">
        <v>603</v>
      </c>
      <c r="D308" s="34"/>
      <c r="E308" s="16">
        <f>E309</f>
        <v>4131.6000000000004</v>
      </c>
      <c r="F308" s="16">
        <f t="shared" ref="F308:G308" si="57">F309</f>
        <v>0</v>
      </c>
      <c r="G308" s="16">
        <f t="shared" si="57"/>
        <v>0</v>
      </c>
    </row>
    <row r="309" spans="1:7" ht="30" outlineLevel="2" x14ac:dyDescent="0.25">
      <c r="A309" s="19" t="s">
        <v>65</v>
      </c>
      <c r="B309" s="39" t="s">
        <v>119</v>
      </c>
      <c r="C309" s="39" t="s">
        <v>603</v>
      </c>
      <c r="D309" s="34">
        <v>400</v>
      </c>
      <c r="E309" s="16">
        <f>4131.6</f>
        <v>4131.6000000000004</v>
      </c>
      <c r="F309" s="16">
        <v>0</v>
      </c>
      <c r="G309" s="1">
        <v>0</v>
      </c>
    </row>
    <row r="310" spans="1:7" ht="60" outlineLevel="2" x14ac:dyDescent="0.25">
      <c r="A310" s="19" t="s">
        <v>699</v>
      </c>
      <c r="B310" s="39" t="s">
        <v>119</v>
      </c>
      <c r="C310" s="39" t="s">
        <v>700</v>
      </c>
      <c r="D310" s="34"/>
      <c r="E310" s="91">
        <f>+E311</f>
        <v>599.79999999999995</v>
      </c>
      <c r="F310" s="91">
        <v>0</v>
      </c>
      <c r="G310" s="91">
        <v>0</v>
      </c>
    </row>
    <row r="311" spans="1:7" ht="30" outlineLevel="2" x14ac:dyDescent="0.25">
      <c r="A311" s="19" t="s">
        <v>65</v>
      </c>
      <c r="B311" s="39" t="s">
        <v>119</v>
      </c>
      <c r="C311" s="39" t="s">
        <v>700</v>
      </c>
      <c r="D311" s="34">
        <v>400</v>
      </c>
      <c r="E311" s="91">
        <v>599.79999999999995</v>
      </c>
      <c r="F311" s="91">
        <v>0</v>
      </c>
      <c r="G311" s="91">
        <v>0</v>
      </c>
    </row>
    <row r="312" spans="1:7" ht="45" outlineLevel="2" x14ac:dyDescent="0.25">
      <c r="A312" s="19" t="s">
        <v>604</v>
      </c>
      <c r="B312" s="39" t="s">
        <v>119</v>
      </c>
      <c r="C312" s="39" t="s">
        <v>606</v>
      </c>
      <c r="D312" s="34"/>
      <c r="E312" s="16">
        <f>E313</f>
        <v>20185</v>
      </c>
      <c r="F312" s="16">
        <f t="shared" ref="F312:G312" si="58">F313</f>
        <v>0</v>
      </c>
      <c r="G312" s="16">
        <f t="shared" si="58"/>
        <v>0</v>
      </c>
    </row>
    <row r="313" spans="1:7" ht="30" outlineLevel="2" x14ac:dyDescent="0.25">
      <c r="A313" s="19" t="s">
        <v>65</v>
      </c>
      <c r="B313" s="39" t="s">
        <v>119</v>
      </c>
      <c r="C313" s="39" t="s">
        <v>606</v>
      </c>
      <c r="D313" s="34">
        <v>400</v>
      </c>
      <c r="E313" s="16">
        <v>20185</v>
      </c>
      <c r="F313" s="16">
        <v>0</v>
      </c>
      <c r="G313" s="16">
        <v>0</v>
      </c>
    </row>
    <row r="314" spans="1:7" ht="45" outlineLevel="2" x14ac:dyDescent="0.25">
      <c r="A314" s="19" t="s">
        <v>605</v>
      </c>
      <c r="B314" s="39" t="s">
        <v>119</v>
      </c>
      <c r="C314" s="39" t="s">
        <v>607</v>
      </c>
      <c r="D314" s="34"/>
      <c r="E314" s="16">
        <f>E315</f>
        <v>599</v>
      </c>
      <c r="F314" s="16">
        <f t="shared" ref="F314:G314" si="59">F315</f>
        <v>0</v>
      </c>
      <c r="G314" s="16">
        <f t="shared" si="59"/>
        <v>0</v>
      </c>
    </row>
    <row r="315" spans="1:7" ht="30" outlineLevel="2" x14ac:dyDescent="0.25">
      <c r="A315" s="19" t="s">
        <v>65</v>
      </c>
      <c r="B315" s="39" t="s">
        <v>119</v>
      </c>
      <c r="C315" s="39" t="s">
        <v>607</v>
      </c>
      <c r="D315" s="34">
        <v>400</v>
      </c>
      <c r="E315" s="16">
        <v>599</v>
      </c>
      <c r="F315" s="16">
        <v>0</v>
      </c>
      <c r="G315" s="1">
        <v>0</v>
      </c>
    </row>
    <row r="316" spans="1:7" ht="45" outlineLevel="2" x14ac:dyDescent="0.25">
      <c r="A316" s="22" t="s">
        <v>701</v>
      </c>
      <c r="B316" s="4" t="s">
        <v>119</v>
      </c>
      <c r="C316" s="4" t="s">
        <v>702</v>
      </c>
      <c r="D316" s="34"/>
      <c r="E316" s="91">
        <f>+E317</f>
        <v>4078.7999999999997</v>
      </c>
      <c r="F316" s="91">
        <v>0</v>
      </c>
      <c r="G316" s="91">
        <v>0</v>
      </c>
    </row>
    <row r="317" spans="1:7" ht="30" outlineLevel="2" x14ac:dyDescent="0.25">
      <c r="A317" s="22" t="s">
        <v>228</v>
      </c>
      <c r="B317" s="4" t="s">
        <v>119</v>
      </c>
      <c r="C317" s="4" t="s">
        <v>702</v>
      </c>
      <c r="D317" s="34">
        <v>200</v>
      </c>
      <c r="E317" s="91">
        <f>1501.6+2577.2</f>
        <v>4078.7999999999997</v>
      </c>
      <c r="F317" s="91">
        <v>0</v>
      </c>
      <c r="G317" s="91">
        <v>0</v>
      </c>
    </row>
    <row r="318" spans="1:7" ht="45" outlineLevel="2" x14ac:dyDescent="0.25">
      <c r="A318" s="19" t="s">
        <v>703</v>
      </c>
      <c r="B318" s="39" t="s">
        <v>119</v>
      </c>
      <c r="C318" s="39" t="s">
        <v>704</v>
      </c>
      <c r="D318" s="34"/>
      <c r="E318" s="91">
        <v>10.3</v>
      </c>
      <c r="F318" s="91">
        <v>0</v>
      </c>
      <c r="G318" s="91">
        <v>0</v>
      </c>
    </row>
    <row r="319" spans="1:7" ht="30" outlineLevel="2" x14ac:dyDescent="0.25">
      <c r="A319" s="19" t="s">
        <v>65</v>
      </c>
      <c r="B319" s="39" t="s">
        <v>119</v>
      </c>
      <c r="C319" s="39" t="s">
        <v>704</v>
      </c>
      <c r="D319" s="34">
        <v>400</v>
      </c>
      <c r="E319" s="91">
        <v>10.3</v>
      </c>
      <c r="F319" s="91">
        <v>0</v>
      </c>
      <c r="G319" s="91">
        <v>0</v>
      </c>
    </row>
    <row r="320" spans="1:7" ht="45" outlineLevel="2" x14ac:dyDescent="0.25">
      <c r="A320" s="19" t="s">
        <v>240</v>
      </c>
      <c r="B320" s="4" t="s">
        <v>119</v>
      </c>
      <c r="C320" s="4" t="s">
        <v>241</v>
      </c>
      <c r="D320" s="34"/>
      <c r="E320" s="16">
        <f>E321</f>
        <v>80294.3</v>
      </c>
      <c r="F320" s="16">
        <f>F321</f>
        <v>170146.2</v>
      </c>
      <c r="G320" s="16">
        <f>G321</f>
        <v>14878</v>
      </c>
    </row>
    <row r="321" spans="1:7" outlineLevel="2" x14ac:dyDescent="0.25">
      <c r="A321" s="19" t="s">
        <v>34</v>
      </c>
      <c r="B321" s="4" t="s">
        <v>119</v>
      </c>
      <c r="C321" s="4" t="s">
        <v>241</v>
      </c>
      <c r="D321" s="34">
        <v>800</v>
      </c>
      <c r="E321" s="16">
        <v>80294.3</v>
      </c>
      <c r="F321" s="16">
        <v>170146.2</v>
      </c>
      <c r="G321" s="1">
        <v>14878</v>
      </c>
    </row>
    <row r="322" spans="1:7" ht="75" outlineLevel="2" x14ac:dyDescent="0.25">
      <c r="A322" s="19" t="s">
        <v>610</v>
      </c>
      <c r="B322" s="4" t="s">
        <v>119</v>
      </c>
      <c r="C322" s="4" t="s">
        <v>611</v>
      </c>
      <c r="D322" s="34"/>
      <c r="E322" s="16">
        <f>E323</f>
        <v>4195.6000000000004</v>
      </c>
      <c r="F322" s="16">
        <f t="shared" ref="F322:G322" si="60">F323</f>
        <v>4381.8999999999996</v>
      </c>
      <c r="G322" s="16">
        <f t="shared" si="60"/>
        <v>4557.2</v>
      </c>
    </row>
    <row r="323" spans="1:7" ht="30" outlineLevel="2" x14ac:dyDescent="0.25">
      <c r="A323" s="22" t="s">
        <v>20</v>
      </c>
      <c r="B323" s="4" t="s">
        <v>119</v>
      </c>
      <c r="C323" s="4" t="s">
        <v>611</v>
      </c>
      <c r="D323" s="34">
        <v>300</v>
      </c>
      <c r="E323" s="16">
        <v>4195.6000000000004</v>
      </c>
      <c r="F323" s="16">
        <v>4381.8999999999996</v>
      </c>
      <c r="G323" s="1">
        <v>4557.2</v>
      </c>
    </row>
    <row r="324" spans="1:7" ht="90" outlineLevel="2" x14ac:dyDescent="0.25">
      <c r="A324" s="19" t="s">
        <v>272</v>
      </c>
      <c r="B324" s="4" t="s">
        <v>119</v>
      </c>
      <c r="C324" s="4" t="s">
        <v>273</v>
      </c>
      <c r="D324" s="34"/>
      <c r="E324" s="16">
        <f>E325+E326</f>
        <v>148499.6</v>
      </c>
      <c r="F324" s="16">
        <f>F325+F326</f>
        <v>65177.9</v>
      </c>
      <c r="G324" s="16">
        <f>G325+G326</f>
        <v>67783.199999999997</v>
      </c>
    </row>
    <row r="325" spans="1:7" ht="30" outlineLevel="2" x14ac:dyDescent="0.25">
      <c r="A325" s="22" t="s">
        <v>228</v>
      </c>
      <c r="B325" s="4" t="s">
        <v>119</v>
      </c>
      <c r="C325" s="4" t="s">
        <v>273</v>
      </c>
      <c r="D325" s="34">
        <v>200</v>
      </c>
      <c r="E325" s="16">
        <v>44.9</v>
      </c>
      <c r="F325" s="16">
        <v>44.9</v>
      </c>
      <c r="G325" s="1">
        <v>44.9</v>
      </c>
    </row>
    <row r="326" spans="1:7" outlineLevel="2" x14ac:dyDescent="0.25">
      <c r="A326" s="19" t="s">
        <v>34</v>
      </c>
      <c r="B326" s="4" t="s">
        <v>119</v>
      </c>
      <c r="C326" s="4" t="s">
        <v>273</v>
      </c>
      <c r="D326" s="34">
        <v>800</v>
      </c>
      <c r="E326" s="16">
        <v>148454.70000000001</v>
      </c>
      <c r="F326" s="16">
        <v>65133</v>
      </c>
      <c r="G326" s="1">
        <v>67738.3</v>
      </c>
    </row>
    <row r="327" spans="1:7" ht="75" outlineLevel="2" x14ac:dyDescent="0.25">
      <c r="A327" s="32" t="s">
        <v>608</v>
      </c>
      <c r="B327" s="39" t="s">
        <v>119</v>
      </c>
      <c r="C327" s="39" t="s">
        <v>609</v>
      </c>
      <c r="D327" s="34"/>
      <c r="E327" s="16">
        <f>E328</f>
        <v>11773</v>
      </c>
      <c r="F327" s="16">
        <f t="shared" ref="F327:G327" si="61">F328</f>
        <v>0</v>
      </c>
      <c r="G327" s="16">
        <f t="shared" si="61"/>
        <v>0</v>
      </c>
    </row>
    <row r="328" spans="1:7" ht="30" outlineLevel="2" x14ac:dyDescent="0.25">
      <c r="A328" s="19" t="s">
        <v>65</v>
      </c>
      <c r="B328" s="39" t="s">
        <v>119</v>
      </c>
      <c r="C328" s="39" t="s">
        <v>609</v>
      </c>
      <c r="D328" s="34">
        <v>400</v>
      </c>
      <c r="E328" s="16">
        <v>11773</v>
      </c>
      <c r="F328" s="16">
        <v>0</v>
      </c>
      <c r="G328" s="1">
        <v>0</v>
      </c>
    </row>
    <row r="329" spans="1:7" ht="75" outlineLevel="2" x14ac:dyDescent="0.25">
      <c r="A329" s="19" t="s">
        <v>673</v>
      </c>
      <c r="B329" s="4" t="s">
        <v>119</v>
      </c>
      <c r="C329" s="4" t="s">
        <v>689</v>
      </c>
      <c r="D329" s="34"/>
      <c r="E329" s="16">
        <f>E330</f>
        <v>0</v>
      </c>
      <c r="F329" s="16">
        <f t="shared" ref="F329:G329" si="62">F330</f>
        <v>0</v>
      </c>
      <c r="G329" s="16">
        <f t="shared" si="62"/>
        <v>99224</v>
      </c>
    </row>
    <row r="330" spans="1:7" ht="30" outlineLevel="2" x14ac:dyDescent="0.25">
      <c r="A330" s="19" t="s">
        <v>65</v>
      </c>
      <c r="B330" s="4" t="s">
        <v>119</v>
      </c>
      <c r="C330" s="4" t="s">
        <v>689</v>
      </c>
      <c r="D330" s="34">
        <v>400</v>
      </c>
      <c r="E330" s="16">
        <v>0</v>
      </c>
      <c r="F330" s="16">
        <v>0</v>
      </c>
      <c r="G330" s="1">
        <v>99224</v>
      </c>
    </row>
    <row r="331" spans="1:7" ht="45" outlineLevel="2" x14ac:dyDescent="0.25">
      <c r="A331" s="19" t="s">
        <v>163</v>
      </c>
      <c r="B331" s="4" t="s">
        <v>119</v>
      </c>
      <c r="C331" s="4" t="s">
        <v>164</v>
      </c>
      <c r="D331" s="34"/>
      <c r="E331" s="16">
        <f>E332+E334+E336</f>
        <v>18196.800000000003</v>
      </c>
      <c r="F331" s="16">
        <f>F332+F334+F336</f>
        <v>6976.8</v>
      </c>
      <c r="G331" s="16">
        <f>G332+G334+G336</f>
        <v>14732</v>
      </c>
    </row>
    <row r="332" spans="1:7" ht="30" outlineLevel="2" x14ac:dyDescent="0.25">
      <c r="A332" s="43" t="s">
        <v>171</v>
      </c>
      <c r="B332" s="4" t="s">
        <v>119</v>
      </c>
      <c r="C332" s="4" t="s">
        <v>172</v>
      </c>
      <c r="D332" s="34"/>
      <c r="E332" s="16">
        <f>E333</f>
        <v>18188.900000000001</v>
      </c>
      <c r="F332" s="16">
        <f>F333</f>
        <v>6963.7</v>
      </c>
      <c r="G332" s="16">
        <f>G333</f>
        <v>6963.7</v>
      </c>
    </row>
    <row r="333" spans="1:7" outlineLevel="2" x14ac:dyDescent="0.25">
      <c r="A333" s="19" t="s">
        <v>34</v>
      </c>
      <c r="B333" s="4" t="s">
        <v>119</v>
      </c>
      <c r="C333" s="4" t="s">
        <v>172</v>
      </c>
      <c r="D333" s="34">
        <v>800</v>
      </c>
      <c r="E333" s="16">
        <v>18188.900000000001</v>
      </c>
      <c r="F333" s="16">
        <v>6963.7</v>
      </c>
      <c r="G333" s="1">
        <v>6963.7</v>
      </c>
    </row>
    <row r="334" spans="1:7" ht="75" outlineLevel="2" x14ac:dyDescent="0.25">
      <c r="A334" s="19" t="s">
        <v>235</v>
      </c>
      <c r="B334" s="4" t="s">
        <v>119</v>
      </c>
      <c r="C334" s="4" t="s">
        <v>173</v>
      </c>
      <c r="D334" s="34"/>
      <c r="E334" s="16">
        <f>E335</f>
        <v>7.9</v>
      </c>
      <c r="F334" s="16">
        <f>F335</f>
        <v>13.1</v>
      </c>
      <c r="G334" s="16">
        <f>G335</f>
        <v>13.1</v>
      </c>
    </row>
    <row r="335" spans="1:7" outlineLevel="2" x14ac:dyDescent="0.25">
      <c r="A335" s="19" t="s">
        <v>34</v>
      </c>
      <c r="B335" s="4" t="s">
        <v>119</v>
      </c>
      <c r="C335" s="4" t="s">
        <v>173</v>
      </c>
      <c r="D335" s="34">
        <v>800</v>
      </c>
      <c r="E335" s="16">
        <v>7.9</v>
      </c>
      <c r="F335" s="16">
        <v>13.1</v>
      </c>
      <c r="G335" s="1">
        <v>13.1</v>
      </c>
    </row>
    <row r="336" spans="1:7" ht="30" outlineLevel="2" x14ac:dyDescent="0.25">
      <c r="A336" s="19" t="s">
        <v>289</v>
      </c>
      <c r="B336" s="4" t="s">
        <v>119</v>
      </c>
      <c r="C336" s="4" t="s">
        <v>290</v>
      </c>
      <c r="D336" s="34"/>
      <c r="E336" s="16">
        <f>E337</f>
        <v>0</v>
      </c>
      <c r="F336" s="16">
        <f>F337</f>
        <v>0</v>
      </c>
      <c r="G336" s="16">
        <f>G337</f>
        <v>7755.2</v>
      </c>
    </row>
    <row r="337" spans="1:7" outlineLevel="2" x14ac:dyDescent="0.25">
      <c r="A337" s="19" t="s">
        <v>34</v>
      </c>
      <c r="B337" s="4" t="s">
        <v>119</v>
      </c>
      <c r="C337" s="4" t="s">
        <v>290</v>
      </c>
      <c r="D337" s="34">
        <v>800</v>
      </c>
      <c r="E337" s="16">
        <v>0</v>
      </c>
      <c r="F337" s="16">
        <v>0</v>
      </c>
      <c r="G337" s="1">
        <v>7755.2</v>
      </c>
    </row>
    <row r="338" spans="1:7" ht="45" outlineLevel="2" x14ac:dyDescent="0.25">
      <c r="A338" s="19" t="s">
        <v>167</v>
      </c>
      <c r="B338" s="4" t="s">
        <v>119</v>
      </c>
      <c r="C338" s="4" t="s">
        <v>168</v>
      </c>
      <c r="D338" s="34"/>
      <c r="E338" s="16">
        <f>E339</f>
        <v>2474.3000000000002</v>
      </c>
      <c r="F338" s="16">
        <f t="shared" ref="F338:G339" si="63">F339</f>
        <v>0</v>
      </c>
      <c r="G338" s="16">
        <f t="shared" si="63"/>
        <v>0</v>
      </c>
    </row>
    <row r="339" spans="1:7" ht="60" outlineLevel="2" x14ac:dyDescent="0.25">
      <c r="A339" s="19" t="s">
        <v>684</v>
      </c>
      <c r="B339" s="4" t="s">
        <v>119</v>
      </c>
      <c r="C339" s="4" t="s">
        <v>685</v>
      </c>
      <c r="D339" s="34"/>
      <c r="E339" s="16">
        <f>E340</f>
        <v>2474.3000000000002</v>
      </c>
      <c r="F339" s="16">
        <f t="shared" si="63"/>
        <v>0</v>
      </c>
      <c r="G339" s="16">
        <f t="shared" si="63"/>
        <v>0</v>
      </c>
    </row>
    <row r="340" spans="1:7" ht="30" outlineLevel="2" x14ac:dyDescent="0.25">
      <c r="A340" s="32" t="s">
        <v>228</v>
      </c>
      <c r="B340" s="4" t="s">
        <v>119</v>
      </c>
      <c r="C340" s="4" t="s">
        <v>685</v>
      </c>
      <c r="D340" s="34">
        <v>200</v>
      </c>
      <c r="E340" s="16">
        <v>2474.3000000000002</v>
      </c>
      <c r="F340" s="16">
        <v>0</v>
      </c>
      <c r="G340" s="1">
        <v>0</v>
      </c>
    </row>
    <row r="341" spans="1:7" ht="30" outlineLevel="2" x14ac:dyDescent="0.25">
      <c r="A341" s="19" t="s">
        <v>598</v>
      </c>
      <c r="B341" s="4" t="s">
        <v>119</v>
      </c>
      <c r="C341" s="4" t="s">
        <v>600</v>
      </c>
      <c r="D341" s="34"/>
      <c r="E341" s="16">
        <f>E342</f>
        <v>23200</v>
      </c>
      <c r="F341" s="16">
        <f t="shared" ref="F341:G342" si="64">F342</f>
        <v>0</v>
      </c>
      <c r="G341" s="16">
        <f t="shared" si="64"/>
        <v>0</v>
      </c>
    </row>
    <row r="342" spans="1:7" ht="45" outlineLevel="2" x14ac:dyDescent="0.25">
      <c r="A342" s="22" t="s">
        <v>599</v>
      </c>
      <c r="B342" s="39" t="s">
        <v>119</v>
      </c>
      <c r="C342" s="39" t="s">
        <v>601</v>
      </c>
      <c r="D342" s="34"/>
      <c r="E342" s="16">
        <f>E343</f>
        <v>23200</v>
      </c>
      <c r="F342" s="16">
        <f t="shared" si="64"/>
        <v>0</v>
      </c>
      <c r="G342" s="16">
        <f t="shared" si="64"/>
        <v>0</v>
      </c>
    </row>
    <row r="343" spans="1:7" ht="30" outlineLevel="2" x14ac:dyDescent="0.25">
      <c r="A343" s="19" t="s">
        <v>65</v>
      </c>
      <c r="B343" s="39" t="s">
        <v>119</v>
      </c>
      <c r="C343" s="39" t="s">
        <v>601</v>
      </c>
      <c r="D343" s="34">
        <v>400</v>
      </c>
      <c r="E343" s="16">
        <v>23200</v>
      </c>
      <c r="F343" s="16">
        <v>0</v>
      </c>
      <c r="G343" s="1">
        <v>0</v>
      </c>
    </row>
    <row r="344" spans="1:7" outlineLevel="1" x14ac:dyDescent="0.25">
      <c r="A344" s="32" t="s">
        <v>126</v>
      </c>
      <c r="B344" s="4" t="s">
        <v>127</v>
      </c>
      <c r="C344" s="4"/>
      <c r="D344" s="34"/>
      <c r="E344" s="16">
        <f>E384+E347+E379+E345</f>
        <v>1095938.1000000001</v>
      </c>
      <c r="F344" s="16">
        <f>F384+F347+F379</f>
        <v>249485.4</v>
      </c>
      <c r="G344" s="16">
        <f>G384+G347+G379</f>
        <v>287506.2</v>
      </c>
    </row>
    <row r="345" spans="1:7" ht="30" outlineLevel="1" x14ac:dyDescent="0.25">
      <c r="A345" s="92" t="s">
        <v>143</v>
      </c>
      <c r="B345" s="4" t="s">
        <v>127</v>
      </c>
      <c r="C345" s="4" t="s">
        <v>144</v>
      </c>
      <c r="D345" s="34"/>
      <c r="E345" s="91">
        <f>+E346</f>
        <v>6919.1</v>
      </c>
      <c r="F345" s="91">
        <v>0</v>
      </c>
      <c r="G345" s="91">
        <v>0</v>
      </c>
    </row>
    <row r="346" spans="1:7" outlineLevel="1" x14ac:dyDescent="0.25">
      <c r="A346" s="19" t="s">
        <v>34</v>
      </c>
      <c r="B346" s="4" t="s">
        <v>127</v>
      </c>
      <c r="C346" s="4" t="s">
        <v>144</v>
      </c>
      <c r="D346" s="34">
        <v>800</v>
      </c>
      <c r="E346" s="91">
        <v>6919.1</v>
      </c>
      <c r="F346" s="91">
        <v>0</v>
      </c>
      <c r="G346" s="91">
        <v>0</v>
      </c>
    </row>
    <row r="347" spans="1:7" ht="75" outlineLevel="2" x14ac:dyDescent="0.25">
      <c r="A347" s="32" t="s">
        <v>114</v>
      </c>
      <c r="B347" s="4" t="s">
        <v>127</v>
      </c>
      <c r="C347" s="4" t="s">
        <v>115</v>
      </c>
      <c r="D347" s="34"/>
      <c r="E347" s="16">
        <f>E348</f>
        <v>802648</v>
      </c>
      <c r="F347" s="16">
        <f t="shared" ref="F347:G347" si="65">F348</f>
        <v>249485.4</v>
      </c>
      <c r="G347" s="16">
        <f t="shared" si="65"/>
        <v>287506.2</v>
      </c>
    </row>
    <row r="348" spans="1:7" ht="30" outlineLevel="2" x14ac:dyDescent="0.25">
      <c r="A348" s="32" t="s">
        <v>128</v>
      </c>
      <c r="B348" s="4" t="s">
        <v>127</v>
      </c>
      <c r="C348" s="4" t="s">
        <v>129</v>
      </c>
      <c r="D348" s="34"/>
      <c r="E348" s="16">
        <f>E349+E368+E371</f>
        <v>802648</v>
      </c>
      <c r="F348" s="16">
        <f>F349+F368+F371</f>
        <v>249485.4</v>
      </c>
      <c r="G348" s="16">
        <f>G349+G368+G371</f>
        <v>287506.2</v>
      </c>
    </row>
    <row r="349" spans="1:7" ht="45" outlineLevel="2" x14ac:dyDescent="0.25">
      <c r="A349" s="32" t="s">
        <v>130</v>
      </c>
      <c r="B349" s="4" t="s">
        <v>127</v>
      </c>
      <c r="C349" s="4" t="s">
        <v>131</v>
      </c>
      <c r="D349" s="34"/>
      <c r="E349" s="16">
        <f>E352+E354+E356+E358+E360+E362+E364+E366+E350</f>
        <v>505170.7</v>
      </c>
      <c r="F349" s="16">
        <f>F352+F354+F356+F358+F360+F362+F364+F350</f>
        <v>220751.6</v>
      </c>
      <c r="G349" s="16">
        <f>G352+G354+G356+G358+G360+G362+G364</f>
        <v>258772.40000000002</v>
      </c>
    </row>
    <row r="350" spans="1:7" outlineLevel="2" x14ac:dyDescent="0.25">
      <c r="A350" s="32" t="s">
        <v>707</v>
      </c>
      <c r="B350" s="4" t="s">
        <v>127</v>
      </c>
      <c r="C350" s="4" t="s">
        <v>708</v>
      </c>
      <c r="D350" s="34"/>
      <c r="E350" s="16">
        <f>+E351</f>
        <v>30000</v>
      </c>
      <c r="F350" s="16">
        <f t="shared" ref="F350:G350" si="66">+F351</f>
        <v>29648.6</v>
      </c>
      <c r="G350" s="16">
        <f t="shared" si="66"/>
        <v>0</v>
      </c>
    </row>
    <row r="351" spans="1:7" ht="30" outlineLevel="2" x14ac:dyDescent="0.25">
      <c r="A351" s="90" t="s">
        <v>228</v>
      </c>
      <c r="B351" s="4" t="s">
        <v>127</v>
      </c>
      <c r="C351" s="4" t="s">
        <v>708</v>
      </c>
      <c r="D351" s="34">
        <v>200</v>
      </c>
      <c r="E351" s="16">
        <v>30000</v>
      </c>
      <c r="F351" s="16">
        <v>29648.6</v>
      </c>
      <c r="G351" s="16">
        <v>0</v>
      </c>
    </row>
    <row r="352" spans="1:7" ht="45" outlineLevel="2" x14ac:dyDescent="0.25">
      <c r="A352" s="32" t="s">
        <v>174</v>
      </c>
      <c r="B352" s="4" t="s">
        <v>127</v>
      </c>
      <c r="C352" s="4" t="s">
        <v>175</v>
      </c>
      <c r="D352" s="34"/>
      <c r="E352" s="16">
        <f>E353</f>
        <v>3958.6000000000004</v>
      </c>
      <c r="F352" s="16">
        <f t="shared" ref="F352:G352" si="67">F353</f>
        <v>854.4</v>
      </c>
      <c r="G352" s="16">
        <f t="shared" si="67"/>
        <v>854.4</v>
      </c>
    </row>
    <row r="353" spans="1:7" ht="30" outlineLevel="2" x14ac:dyDescent="0.25">
      <c r="A353" s="22" t="s">
        <v>228</v>
      </c>
      <c r="B353" s="4" t="s">
        <v>127</v>
      </c>
      <c r="C353" s="4" t="s">
        <v>175</v>
      </c>
      <c r="D353" s="34">
        <v>200</v>
      </c>
      <c r="E353" s="16">
        <v>3958.6000000000004</v>
      </c>
      <c r="F353" s="16">
        <v>854.4</v>
      </c>
      <c r="G353" s="1">
        <v>854.4</v>
      </c>
    </row>
    <row r="354" spans="1:7" ht="105" outlineLevel="2" x14ac:dyDescent="0.25">
      <c r="A354" s="22" t="s">
        <v>571</v>
      </c>
      <c r="B354" s="4" t="s">
        <v>127</v>
      </c>
      <c r="C354" s="4" t="s">
        <v>572</v>
      </c>
      <c r="D354" s="34"/>
      <c r="E354" s="16">
        <f>E355</f>
        <v>10961.3</v>
      </c>
      <c r="F354" s="16">
        <f t="shared" ref="F354:G354" si="68">F355</f>
        <v>0</v>
      </c>
      <c r="G354" s="16">
        <f t="shared" si="68"/>
        <v>0</v>
      </c>
    </row>
    <row r="355" spans="1:7" ht="30" outlineLevel="2" x14ac:dyDescent="0.25">
      <c r="A355" s="22" t="s">
        <v>228</v>
      </c>
      <c r="B355" s="4" t="s">
        <v>127</v>
      </c>
      <c r="C355" s="4" t="s">
        <v>572</v>
      </c>
      <c r="D355" s="34">
        <v>200</v>
      </c>
      <c r="E355" s="16">
        <v>10961.3</v>
      </c>
      <c r="F355" s="16">
        <v>0</v>
      </c>
      <c r="G355" s="1">
        <v>0</v>
      </c>
    </row>
    <row r="356" spans="1:7" ht="30" outlineLevel="2" x14ac:dyDescent="0.25">
      <c r="A356" s="19" t="s">
        <v>176</v>
      </c>
      <c r="B356" s="4" t="s">
        <v>127</v>
      </c>
      <c r="C356" s="4" t="s">
        <v>177</v>
      </c>
      <c r="D356" s="34"/>
      <c r="E356" s="16">
        <f>E357</f>
        <v>1305.4000000000001</v>
      </c>
      <c r="F356" s="16">
        <f>F357</f>
        <v>991.6</v>
      </c>
      <c r="G356" s="16">
        <f>G357</f>
        <v>1031.4000000000001</v>
      </c>
    </row>
    <row r="357" spans="1:7" ht="30" outlineLevel="2" x14ac:dyDescent="0.25">
      <c r="A357" s="22" t="s">
        <v>228</v>
      </c>
      <c r="B357" s="4" t="s">
        <v>127</v>
      </c>
      <c r="C357" s="4" t="s">
        <v>177</v>
      </c>
      <c r="D357" s="34">
        <v>200</v>
      </c>
      <c r="E357" s="16">
        <v>1305.4000000000001</v>
      </c>
      <c r="F357" s="16">
        <v>991.6</v>
      </c>
      <c r="G357" s="1">
        <v>1031.4000000000001</v>
      </c>
    </row>
    <row r="358" spans="1:7" ht="30" outlineLevel="2" x14ac:dyDescent="0.25">
      <c r="A358" s="32" t="s">
        <v>178</v>
      </c>
      <c r="B358" s="4" t="s">
        <v>127</v>
      </c>
      <c r="C358" s="4" t="s">
        <v>179</v>
      </c>
      <c r="D358" s="34"/>
      <c r="E358" s="16">
        <f>E359</f>
        <v>49561.9</v>
      </c>
      <c r="F358" s="16">
        <f>F359</f>
        <v>10383.9</v>
      </c>
      <c r="G358" s="16">
        <f>G359</f>
        <v>10383.9</v>
      </c>
    </row>
    <row r="359" spans="1:7" ht="30" outlineLevel="2" x14ac:dyDescent="0.25">
      <c r="A359" s="22" t="s">
        <v>228</v>
      </c>
      <c r="B359" s="4" t="s">
        <v>127</v>
      </c>
      <c r="C359" s="4" t="s">
        <v>179</v>
      </c>
      <c r="D359" s="34">
        <v>200</v>
      </c>
      <c r="E359" s="91">
        <v>49561.9</v>
      </c>
      <c r="F359" s="91">
        <v>10383.9</v>
      </c>
      <c r="G359" s="91">
        <v>10383.9</v>
      </c>
    </row>
    <row r="360" spans="1:7" ht="105" outlineLevel="2" x14ac:dyDescent="0.25">
      <c r="A360" s="43" t="s">
        <v>292</v>
      </c>
      <c r="B360" s="4" t="s">
        <v>127</v>
      </c>
      <c r="C360" s="4" t="s">
        <v>180</v>
      </c>
      <c r="D360" s="34"/>
      <c r="E360" s="16">
        <f>E361</f>
        <v>124748</v>
      </c>
      <c r="F360" s="16">
        <f>F361</f>
        <v>8918.3000000000029</v>
      </c>
      <c r="G360" s="16">
        <f>G361</f>
        <v>38566.9</v>
      </c>
    </row>
    <row r="361" spans="1:7" outlineLevel="2" x14ac:dyDescent="0.25">
      <c r="A361" s="19" t="s">
        <v>34</v>
      </c>
      <c r="B361" s="4" t="s">
        <v>127</v>
      </c>
      <c r="C361" s="4" t="s">
        <v>180</v>
      </c>
      <c r="D361" s="34">
        <v>800</v>
      </c>
      <c r="E361" s="16">
        <v>124748</v>
      </c>
      <c r="F361" s="16">
        <v>8918.3000000000029</v>
      </c>
      <c r="G361" s="1">
        <v>38566.9</v>
      </c>
    </row>
    <row r="362" spans="1:7" ht="60" outlineLevel="2" x14ac:dyDescent="0.25">
      <c r="A362" s="43" t="s">
        <v>181</v>
      </c>
      <c r="B362" s="4" t="s">
        <v>127</v>
      </c>
      <c r="C362" s="4" t="s">
        <v>182</v>
      </c>
      <c r="D362" s="34"/>
      <c r="E362" s="16">
        <f>E363</f>
        <v>5367.8999999999978</v>
      </c>
      <c r="F362" s="16">
        <f>F363</f>
        <v>32316.799999999999</v>
      </c>
      <c r="G362" s="16">
        <f>G363</f>
        <v>32316.799999999999</v>
      </c>
    </row>
    <row r="363" spans="1:7" outlineLevel="2" x14ac:dyDescent="0.25">
      <c r="A363" s="19" t="s">
        <v>34</v>
      </c>
      <c r="B363" s="4" t="s">
        <v>127</v>
      </c>
      <c r="C363" s="4" t="s">
        <v>182</v>
      </c>
      <c r="D363" s="34">
        <v>800</v>
      </c>
      <c r="E363" s="16">
        <v>5367.8999999999978</v>
      </c>
      <c r="F363" s="16">
        <v>32316.799999999999</v>
      </c>
      <c r="G363" s="1">
        <v>32316.799999999999</v>
      </c>
    </row>
    <row r="364" spans="1:7" ht="60" outlineLevel="2" x14ac:dyDescent="0.25">
      <c r="A364" s="43" t="s">
        <v>183</v>
      </c>
      <c r="B364" s="4" t="s">
        <v>127</v>
      </c>
      <c r="C364" s="4" t="s">
        <v>184</v>
      </c>
      <c r="D364" s="34"/>
      <c r="E364" s="16">
        <f>E365</f>
        <v>250367.6</v>
      </c>
      <c r="F364" s="16">
        <f>F365</f>
        <v>137638</v>
      </c>
      <c r="G364" s="16">
        <f>G365</f>
        <v>175619</v>
      </c>
    </row>
    <row r="365" spans="1:7" outlineLevel="2" x14ac:dyDescent="0.25">
      <c r="A365" s="19" t="s">
        <v>34</v>
      </c>
      <c r="B365" s="4" t="s">
        <v>127</v>
      </c>
      <c r="C365" s="4" t="s">
        <v>184</v>
      </c>
      <c r="D365" s="34">
        <v>800</v>
      </c>
      <c r="E365" s="16">
        <v>250367.6</v>
      </c>
      <c r="F365" s="16">
        <v>137638</v>
      </c>
      <c r="G365" s="1">
        <v>175619</v>
      </c>
    </row>
    <row r="366" spans="1:7" ht="75" outlineLevel="2" x14ac:dyDescent="0.25">
      <c r="A366" s="22" t="s">
        <v>608</v>
      </c>
      <c r="B366" s="45" t="s">
        <v>127</v>
      </c>
      <c r="C366" s="45" t="s">
        <v>632</v>
      </c>
      <c r="D366" s="5"/>
      <c r="E366" s="16">
        <f>E367</f>
        <v>28900</v>
      </c>
      <c r="F366" s="16">
        <f t="shared" ref="F366:G366" si="69">F367</f>
        <v>0</v>
      </c>
      <c r="G366" s="16">
        <f t="shared" si="69"/>
        <v>0</v>
      </c>
    </row>
    <row r="367" spans="1:7" outlineLevel="2" x14ac:dyDescent="0.25">
      <c r="A367" s="19" t="s">
        <v>34</v>
      </c>
      <c r="B367" s="45" t="s">
        <v>127</v>
      </c>
      <c r="C367" s="45" t="s">
        <v>632</v>
      </c>
      <c r="D367" s="5">
        <v>800</v>
      </c>
      <c r="E367" s="16">
        <v>28900</v>
      </c>
      <c r="F367" s="16">
        <v>0</v>
      </c>
      <c r="G367" s="1">
        <v>0</v>
      </c>
    </row>
    <row r="368" spans="1:7" ht="30" outlineLevel="2" x14ac:dyDescent="0.25">
      <c r="A368" s="22" t="s">
        <v>268</v>
      </c>
      <c r="B368" s="4" t="s">
        <v>127</v>
      </c>
      <c r="C368" s="4" t="s">
        <v>270</v>
      </c>
      <c r="D368" s="34"/>
      <c r="E368" s="16">
        <f t="shared" ref="E368:G369" si="70">E369</f>
        <v>115364.7</v>
      </c>
      <c r="F368" s="16">
        <f t="shared" si="70"/>
        <v>0</v>
      </c>
      <c r="G368" s="16">
        <f t="shared" si="70"/>
        <v>0</v>
      </c>
    </row>
    <row r="369" spans="1:7" ht="30" outlineLevel="2" x14ac:dyDescent="0.25">
      <c r="A369" s="22" t="s">
        <v>269</v>
      </c>
      <c r="B369" s="4" t="s">
        <v>127</v>
      </c>
      <c r="C369" s="4" t="s">
        <v>271</v>
      </c>
      <c r="D369" s="34"/>
      <c r="E369" s="16">
        <f t="shared" si="70"/>
        <v>115364.7</v>
      </c>
      <c r="F369" s="16">
        <f t="shared" si="70"/>
        <v>0</v>
      </c>
      <c r="G369" s="16">
        <f t="shared" si="70"/>
        <v>0</v>
      </c>
    </row>
    <row r="370" spans="1:7" ht="30" outlineLevel="2" x14ac:dyDescent="0.25">
      <c r="A370" s="22" t="s">
        <v>228</v>
      </c>
      <c r="B370" s="4" t="s">
        <v>127</v>
      </c>
      <c r="C370" s="4" t="s">
        <v>271</v>
      </c>
      <c r="D370" s="34">
        <v>200</v>
      </c>
      <c r="E370" s="16">
        <f>2199.4+113165.3</f>
        <v>115364.7</v>
      </c>
      <c r="F370" s="16">
        <v>0</v>
      </c>
      <c r="G370" s="16">
        <v>0</v>
      </c>
    </row>
    <row r="371" spans="1:7" ht="30" outlineLevel="2" x14ac:dyDescent="0.25">
      <c r="A371" s="22" t="s">
        <v>280</v>
      </c>
      <c r="B371" s="4" t="s">
        <v>127</v>
      </c>
      <c r="C371" s="3" t="s">
        <v>242</v>
      </c>
      <c r="D371" s="5"/>
      <c r="E371" s="16">
        <f>E372+E376</f>
        <v>182112.60000000003</v>
      </c>
      <c r="F371" s="16">
        <f>F372+F379</f>
        <v>28733.8</v>
      </c>
      <c r="G371" s="16">
        <f>G372+G379</f>
        <v>28733.8</v>
      </c>
    </row>
    <row r="372" spans="1:7" outlineLevel="2" x14ac:dyDescent="0.25">
      <c r="A372" s="22" t="s">
        <v>250</v>
      </c>
      <c r="B372" s="4" t="s">
        <v>127</v>
      </c>
      <c r="C372" s="3" t="s">
        <v>249</v>
      </c>
      <c r="D372" s="5"/>
      <c r="E372" s="16">
        <f>E373+E375+E374</f>
        <v>178890.00000000003</v>
      </c>
      <c r="F372" s="16">
        <f t="shared" ref="F372:G372" si="71">F373+F375</f>
        <v>28733.8</v>
      </c>
      <c r="G372" s="16">
        <f t="shared" si="71"/>
        <v>28733.8</v>
      </c>
    </row>
    <row r="373" spans="1:7" ht="30" outlineLevel="2" x14ac:dyDescent="0.25">
      <c r="A373" s="22" t="s">
        <v>228</v>
      </c>
      <c r="B373" s="4" t="s">
        <v>127</v>
      </c>
      <c r="C373" s="3" t="s">
        <v>249</v>
      </c>
      <c r="D373" s="5">
        <v>200</v>
      </c>
      <c r="E373" s="16">
        <v>350.7</v>
      </c>
      <c r="F373" s="16">
        <v>0</v>
      </c>
      <c r="G373" s="1">
        <v>0</v>
      </c>
    </row>
    <row r="374" spans="1:7" ht="45" outlineLevel="2" x14ac:dyDescent="0.25">
      <c r="A374" s="22" t="s">
        <v>312</v>
      </c>
      <c r="B374" s="4" t="s">
        <v>127</v>
      </c>
      <c r="C374" s="3" t="s">
        <v>249</v>
      </c>
      <c r="D374" s="5">
        <v>600</v>
      </c>
      <c r="E374" s="91">
        <v>7294.3</v>
      </c>
      <c r="F374" s="91">
        <v>0</v>
      </c>
      <c r="G374" s="91">
        <v>0</v>
      </c>
    </row>
    <row r="375" spans="1:7" outlineLevel="2" x14ac:dyDescent="0.25">
      <c r="A375" s="21" t="s">
        <v>34</v>
      </c>
      <c r="B375" s="4" t="s">
        <v>127</v>
      </c>
      <c r="C375" s="3" t="s">
        <v>249</v>
      </c>
      <c r="D375" s="5">
        <v>800</v>
      </c>
      <c r="E375" s="16">
        <v>171245.00000000003</v>
      </c>
      <c r="F375" s="16">
        <v>28733.8</v>
      </c>
      <c r="G375" s="1">
        <v>28733.8</v>
      </c>
    </row>
    <row r="376" spans="1:7" ht="30" outlineLevel="2" x14ac:dyDescent="0.25">
      <c r="A376" s="22" t="s">
        <v>622</v>
      </c>
      <c r="B376" s="3" t="s">
        <v>127</v>
      </c>
      <c r="C376" s="3" t="s">
        <v>623</v>
      </c>
      <c r="D376" s="5"/>
      <c r="E376" s="16">
        <f>E378+E377</f>
        <v>3222.6</v>
      </c>
      <c r="F376" s="16">
        <f t="shared" ref="F376:G376" si="72">F378</f>
        <v>0</v>
      </c>
      <c r="G376" s="16">
        <f t="shared" si="72"/>
        <v>0</v>
      </c>
    </row>
    <row r="377" spans="1:7" ht="30" outlineLevel="2" x14ac:dyDescent="0.25">
      <c r="A377" s="72" t="s">
        <v>20</v>
      </c>
      <c r="B377" s="3" t="s">
        <v>127</v>
      </c>
      <c r="C377" s="3" t="s">
        <v>623</v>
      </c>
      <c r="D377" s="5">
        <v>300</v>
      </c>
      <c r="E377" s="16">
        <v>1120</v>
      </c>
      <c r="F377" s="16"/>
      <c r="G377" s="16"/>
    </row>
    <row r="378" spans="1:7" ht="45" outlineLevel="2" x14ac:dyDescent="0.25">
      <c r="A378" s="22" t="s">
        <v>312</v>
      </c>
      <c r="B378" s="3" t="s">
        <v>127</v>
      </c>
      <c r="C378" s="3" t="s">
        <v>623</v>
      </c>
      <c r="D378" s="5">
        <v>600</v>
      </c>
      <c r="E378" s="16">
        <v>2102.6</v>
      </c>
      <c r="F378" s="16">
        <v>0</v>
      </c>
      <c r="G378" s="1">
        <v>0</v>
      </c>
    </row>
    <row r="379" spans="1:7" ht="45" outlineLevel="2" x14ac:dyDescent="0.25">
      <c r="A379" s="43" t="s">
        <v>59</v>
      </c>
      <c r="B379" s="71" t="s">
        <v>127</v>
      </c>
      <c r="C379" s="71" t="s">
        <v>60</v>
      </c>
      <c r="D379" s="71"/>
      <c r="E379" s="16">
        <f>E380</f>
        <v>12133.1</v>
      </c>
      <c r="F379" s="16">
        <f t="shared" ref="F379:G382" si="73">F380</f>
        <v>0</v>
      </c>
      <c r="G379" s="16">
        <f t="shared" si="73"/>
        <v>0</v>
      </c>
    </row>
    <row r="380" spans="1:7" ht="51" customHeight="1" outlineLevel="2" x14ac:dyDescent="0.25">
      <c r="A380" s="43" t="s">
        <v>61</v>
      </c>
      <c r="B380" s="71" t="s">
        <v>127</v>
      </c>
      <c r="C380" s="71" t="s">
        <v>62</v>
      </c>
      <c r="D380" s="71"/>
      <c r="E380" s="16">
        <f>E381</f>
        <v>12133.1</v>
      </c>
      <c r="F380" s="16">
        <f t="shared" si="73"/>
        <v>0</v>
      </c>
      <c r="G380" s="16">
        <f t="shared" si="73"/>
        <v>0</v>
      </c>
    </row>
    <row r="381" spans="1:7" ht="48.75" customHeight="1" outlineLevel="2" x14ac:dyDescent="0.25">
      <c r="A381" s="43" t="s">
        <v>63</v>
      </c>
      <c r="B381" s="71" t="s">
        <v>127</v>
      </c>
      <c r="C381" s="71" t="s">
        <v>64</v>
      </c>
      <c r="D381" s="71"/>
      <c r="E381" s="16">
        <f>E382</f>
        <v>12133.1</v>
      </c>
      <c r="F381" s="16">
        <f t="shared" si="73"/>
        <v>0</v>
      </c>
      <c r="G381" s="16">
        <f t="shared" si="73"/>
        <v>0</v>
      </c>
    </row>
    <row r="382" spans="1:7" ht="48.75" customHeight="1" outlineLevel="2" x14ac:dyDescent="0.25">
      <c r="A382" s="43" t="s">
        <v>612</v>
      </c>
      <c r="B382" s="71" t="s">
        <v>127</v>
      </c>
      <c r="C382" s="71" t="s">
        <v>613</v>
      </c>
      <c r="D382" s="71"/>
      <c r="E382" s="16">
        <f>E383</f>
        <v>12133.1</v>
      </c>
      <c r="F382" s="16">
        <f t="shared" si="73"/>
        <v>0</v>
      </c>
      <c r="G382" s="16">
        <f t="shared" si="73"/>
        <v>0</v>
      </c>
    </row>
    <row r="383" spans="1:7" ht="35.25" customHeight="1" outlineLevel="2" x14ac:dyDescent="0.25">
      <c r="A383" s="43" t="s">
        <v>228</v>
      </c>
      <c r="B383" s="71" t="s">
        <v>127</v>
      </c>
      <c r="C383" s="71" t="s">
        <v>613</v>
      </c>
      <c r="D383" s="71" t="s">
        <v>40</v>
      </c>
      <c r="E383" s="16">
        <v>12133.1</v>
      </c>
      <c r="F383" s="16">
        <v>0</v>
      </c>
      <c r="G383" s="16">
        <v>0</v>
      </c>
    </row>
    <row r="384" spans="1:7" ht="45" outlineLevel="2" x14ac:dyDescent="0.25">
      <c r="A384" s="22" t="s">
        <v>132</v>
      </c>
      <c r="B384" s="4" t="s">
        <v>127</v>
      </c>
      <c r="C384" s="4" t="s">
        <v>133</v>
      </c>
      <c r="D384" s="34"/>
      <c r="E384" s="16">
        <f>E390+E385</f>
        <v>274237.90000000002</v>
      </c>
      <c r="F384" s="16">
        <f t="shared" ref="F384:G384" si="74">F390+F385</f>
        <v>0</v>
      </c>
      <c r="G384" s="16">
        <f t="shared" si="74"/>
        <v>0</v>
      </c>
    </row>
    <row r="385" spans="1:8" ht="30" outlineLevel="2" x14ac:dyDescent="0.25">
      <c r="A385" s="22" t="s">
        <v>675</v>
      </c>
      <c r="B385" s="4" t="s">
        <v>127</v>
      </c>
      <c r="C385" s="4" t="s">
        <v>674</v>
      </c>
      <c r="D385" s="34"/>
      <c r="E385" s="16">
        <f>E388+E386</f>
        <v>18875.300000000003</v>
      </c>
      <c r="F385" s="16">
        <f t="shared" ref="F385:G385" si="75">F388+F386</f>
        <v>0</v>
      </c>
      <c r="G385" s="16">
        <f t="shared" si="75"/>
        <v>0</v>
      </c>
      <c r="H385" s="82"/>
    </row>
    <row r="386" spans="1:8" ht="30" outlineLevel="2" x14ac:dyDescent="0.25">
      <c r="A386" s="22" t="s">
        <v>686</v>
      </c>
      <c r="B386" s="4" t="s">
        <v>127</v>
      </c>
      <c r="C386" s="4" t="s">
        <v>687</v>
      </c>
      <c r="D386" s="34"/>
      <c r="E386" s="16">
        <f>E387</f>
        <v>256.40000000000003</v>
      </c>
      <c r="F386" s="16">
        <f t="shared" ref="F386:G386" si="76">F387</f>
        <v>0</v>
      </c>
      <c r="G386" s="16">
        <f t="shared" si="76"/>
        <v>0</v>
      </c>
      <c r="H386" s="82"/>
    </row>
    <row r="387" spans="1:8" ht="30" outlineLevel="2" x14ac:dyDescent="0.25">
      <c r="A387" s="22" t="s">
        <v>228</v>
      </c>
      <c r="B387" s="4" t="s">
        <v>127</v>
      </c>
      <c r="C387" s="4" t="s">
        <v>687</v>
      </c>
      <c r="D387" s="34">
        <v>200</v>
      </c>
      <c r="E387" s="16">
        <v>256.40000000000003</v>
      </c>
      <c r="F387" s="16"/>
      <c r="G387" s="16"/>
    </row>
    <row r="388" spans="1:8" ht="75" outlineLevel="2" x14ac:dyDescent="0.25">
      <c r="A388" s="21" t="s">
        <v>584</v>
      </c>
      <c r="B388" s="4" t="s">
        <v>127</v>
      </c>
      <c r="C388" s="3" t="s">
        <v>585</v>
      </c>
      <c r="D388" s="5"/>
      <c r="E388" s="16">
        <f>E389</f>
        <v>18618.900000000001</v>
      </c>
      <c r="F388" s="16">
        <f t="shared" ref="F388:G388" si="77">F389</f>
        <v>0</v>
      </c>
      <c r="G388" s="16">
        <f t="shared" si="77"/>
        <v>0</v>
      </c>
    </row>
    <row r="389" spans="1:8" ht="30" outlineLevel="2" x14ac:dyDescent="0.25">
      <c r="A389" s="22" t="s">
        <v>228</v>
      </c>
      <c r="B389" s="4" t="s">
        <v>127</v>
      </c>
      <c r="C389" s="3" t="s">
        <v>585</v>
      </c>
      <c r="D389" s="5">
        <v>200</v>
      </c>
      <c r="E389" s="16">
        <v>18618.900000000001</v>
      </c>
      <c r="F389" s="16">
        <v>0</v>
      </c>
      <c r="G389" s="33">
        <v>0</v>
      </c>
    </row>
    <row r="390" spans="1:8" ht="30" outlineLevel="2" x14ac:dyDescent="0.25">
      <c r="A390" s="22" t="s">
        <v>291</v>
      </c>
      <c r="B390" s="4" t="s">
        <v>127</v>
      </c>
      <c r="C390" s="4" t="s">
        <v>134</v>
      </c>
      <c r="D390" s="34"/>
      <c r="E390" s="16">
        <f>E393+E391</f>
        <v>255362.6</v>
      </c>
      <c r="F390" s="16">
        <f t="shared" ref="F390:G390" si="78">F393+F391</f>
        <v>0</v>
      </c>
      <c r="G390" s="16">
        <f t="shared" si="78"/>
        <v>0</v>
      </c>
    </row>
    <row r="391" spans="1:8" ht="60" outlineLevel="2" x14ac:dyDescent="0.25">
      <c r="A391" s="22" t="s">
        <v>586</v>
      </c>
      <c r="B391" s="4" t="s">
        <v>127</v>
      </c>
      <c r="C391" s="4" t="s">
        <v>587</v>
      </c>
      <c r="D391" s="5"/>
      <c r="E391" s="16">
        <f>E392</f>
        <v>153045.6</v>
      </c>
      <c r="F391" s="16">
        <f t="shared" ref="F391:G391" si="79">F392</f>
        <v>0</v>
      </c>
      <c r="G391" s="16">
        <f t="shared" si="79"/>
        <v>0</v>
      </c>
    </row>
    <row r="392" spans="1:8" outlineLevel="2" x14ac:dyDescent="0.25">
      <c r="A392" s="21" t="s">
        <v>34</v>
      </c>
      <c r="B392" s="4" t="s">
        <v>127</v>
      </c>
      <c r="C392" s="4" t="s">
        <v>587</v>
      </c>
      <c r="D392" s="5">
        <v>800</v>
      </c>
      <c r="E392" s="16">
        <v>153045.6</v>
      </c>
      <c r="F392" s="16">
        <v>0</v>
      </c>
      <c r="G392" s="16">
        <v>0</v>
      </c>
    </row>
    <row r="393" spans="1:8" ht="30" outlineLevel="2" x14ac:dyDescent="0.25">
      <c r="A393" s="22" t="s">
        <v>135</v>
      </c>
      <c r="B393" s="4" t="s">
        <v>127</v>
      </c>
      <c r="C393" s="4" t="s">
        <v>136</v>
      </c>
      <c r="D393" s="34"/>
      <c r="E393" s="16">
        <f t="shared" ref="E393:G393" si="80">E394</f>
        <v>102317</v>
      </c>
      <c r="F393" s="16">
        <f t="shared" si="80"/>
        <v>0</v>
      </c>
      <c r="G393" s="16">
        <f t="shared" si="80"/>
        <v>0</v>
      </c>
    </row>
    <row r="394" spans="1:8" ht="30" outlineLevel="2" x14ac:dyDescent="0.25">
      <c r="A394" s="22" t="s">
        <v>228</v>
      </c>
      <c r="B394" s="4" t="s">
        <v>127</v>
      </c>
      <c r="C394" s="4" t="s">
        <v>136</v>
      </c>
      <c r="D394" s="34">
        <v>200</v>
      </c>
      <c r="E394" s="16">
        <v>102317</v>
      </c>
      <c r="F394" s="16">
        <v>0</v>
      </c>
      <c r="G394" s="33">
        <v>0</v>
      </c>
    </row>
    <row r="395" spans="1:8" ht="30" outlineLevel="1" x14ac:dyDescent="0.25">
      <c r="A395" s="22" t="s">
        <v>293</v>
      </c>
      <c r="B395" s="3" t="s">
        <v>294</v>
      </c>
      <c r="C395" s="3"/>
      <c r="D395" s="5"/>
      <c r="E395" s="16">
        <f>E401+E396+E408</f>
        <v>197974.7</v>
      </c>
      <c r="F395" s="16">
        <f t="shared" ref="F395:G395" si="81">F401+F396+F408</f>
        <v>189814.8</v>
      </c>
      <c r="G395" s="16">
        <f t="shared" si="81"/>
        <v>195600.5</v>
      </c>
    </row>
    <row r="396" spans="1:8" ht="45" outlineLevel="2" x14ac:dyDescent="0.25">
      <c r="A396" s="32" t="s">
        <v>137</v>
      </c>
      <c r="B396" s="4" t="s">
        <v>294</v>
      </c>
      <c r="C396" s="4" t="s">
        <v>138</v>
      </c>
      <c r="D396" s="34"/>
      <c r="E396" s="16">
        <f t="shared" ref="E396:G399" si="82">E397</f>
        <v>1.8</v>
      </c>
      <c r="F396" s="16">
        <f t="shared" si="82"/>
        <v>1.8</v>
      </c>
      <c r="G396" s="16">
        <f t="shared" si="82"/>
        <v>1.8</v>
      </c>
    </row>
    <row r="397" spans="1:8" ht="60" outlineLevel="2" x14ac:dyDescent="0.25">
      <c r="A397" s="32" t="s">
        <v>209</v>
      </c>
      <c r="B397" s="4" t="s">
        <v>294</v>
      </c>
      <c r="C397" s="4" t="s">
        <v>210</v>
      </c>
      <c r="D397" s="34"/>
      <c r="E397" s="16">
        <f t="shared" si="82"/>
        <v>1.8</v>
      </c>
      <c r="F397" s="16">
        <f t="shared" si="82"/>
        <v>1.8</v>
      </c>
      <c r="G397" s="16">
        <f t="shared" si="82"/>
        <v>1.8</v>
      </c>
    </row>
    <row r="398" spans="1:8" ht="60" outlineLevel="2" x14ac:dyDescent="0.25">
      <c r="A398" s="32" t="s">
        <v>211</v>
      </c>
      <c r="B398" s="4" t="s">
        <v>294</v>
      </c>
      <c r="C398" s="4" t="s">
        <v>212</v>
      </c>
      <c r="D398" s="34"/>
      <c r="E398" s="16">
        <f t="shared" si="82"/>
        <v>1.8</v>
      </c>
      <c r="F398" s="16">
        <f t="shared" si="82"/>
        <v>1.8</v>
      </c>
      <c r="G398" s="16">
        <f t="shared" si="82"/>
        <v>1.8</v>
      </c>
    </row>
    <row r="399" spans="1:8" ht="135" outlineLevel="2" x14ac:dyDescent="0.25">
      <c r="A399" s="43" t="s">
        <v>560</v>
      </c>
      <c r="B399" s="4" t="s">
        <v>294</v>
      </c>
      <c r="C399" s="4" t="s">
        <v>561</v>
      </c>
      <c r="D399" s="34"/>
      <c r="E399" s="16">
        <f t="shared" si="82"/>
        <v>1.8</v>
      </c>
      <c r="F399" s="16">
        <f t="shared" si="82"/>
        <v>1.8</v>
      </c>
      <c r="G399" s="16">
        <f t="shared" si="82"/>
        <v>1.8</v>
      </c>
    </row>
    <row r="400" spans="1:8" ht="30" outlineLevel="2" x14ac:dyDescent="0.25">
      <c r="A400" s="19" t="s">
        <v>228</v>
      </c>
      <c r="B400" s="4" t="s">
        <v>294</v>
      </c>
      <c r="C400" s="4" t="s">
        <v>561</v>
      </c>
      <c r="D400" s="34">
        <v>200</v>
      </c>
      <c r="E400" s="16">
        <v>1.8</v>
      </c>
      <c r="F400" s="16">
        <v>1.8</v>
      </c>
      <c r="G400" s="1">
        <v>1.8</v>
      </c>
    </row>
    <row r="401" spans="1:7" ht="75" outlineLevel="2" x14ac:dyDescent="0.25">
      <c r="A401" s="22" t="s">
        <v>295</v>
      </c>
      <c r="B401" s="3" t="s">
        <v>294</v>
      </c>
      <c r="C401" s="3" t="s">
        <v>115</v>
      </c>
      <c r="D401" s="5"/>
      <c r="E401" s="16">
        <f>E402</f>
        <v>79151.899999999994</v>
      </c>
      <c r="F401" s="16">
        <f t="shared" ref="F401:G403" si="83">F402</f>
        <v>77746.899999999994</v>
      </c>
      <c r="G401" s="16">
        <f t="shared" si="83"/>
        <v>80669.5</v>
      </c>
    </row>
    <row r="402" spans="1:7" ht="90" outlineLevel="2" x14ac:dyDescent="0.25">
      <c r="A402" s="22" t="s">
        <v>296</v>
      </c>
      <c r="B402" s="3" t="s">
        <v>294</v>
      </c>
      <c r="C402" s="3" t="s">
        <v>297</v>
      </c>
      <c r="D402" s="5"/>
      <c r="E402" s="16">
        <f>E403</f>
        <v>79151.899999999994</v>
      </c>
      <c r="F402" s="16">
        <f t="shared" si="83"/>
        <v>77746.899999999994</v>
      </c>
      <c r="G402" s="16">
        <f t="shared" si="83"/>
        <v>80669.5</v>
      </c>
    </row>
    <row r="403" spans="1:7" ht="30" outlineLevel="2" x14ac:dyDescent="0.25">
      <c r="A403" s="22" t="s">
        <v>298</v>
      </c>
      <c r="B403" s="3" t="s">
        <v>294</v>
      </c>
      <c r="C403" s="3" t="s">
        <v>299</v>
      </c>
      <c r="D403" s="5"/>
      <c r="E403" s="16">
        <f>E404</f>
        <v>79151.899999999994</v>
      </c>
      <c r="F403" s="16">
        <f t="shared" si="83"/>
        <v>77746.899999999994</v>
      </c>
      <c r="G403" s="16">
        <f t="shared" si="83"/>
        <v>80669.5</v>
      </c>
    </row>
    <row r="404" spans="1:7" ht="45" outlineLevel="2" x14ac:dyDescent="0.25">
      <c r="A404" s="21" t="s">
        <v>32</v>
      </c>
      <c r="B404" s="3" t="s">
        <v>294</v>
      </c>
      <c r="C404" s="3" t="s">
        <v>300</v>
      </c>
      <c r="D404" s="5"/>
      <c r="E404" s="16">
        <f>E405+E406+E407</f>
        <v>79151.899999999994</v>
      </c>
      <c r="F404" s="16">
        <f t="shared" ref="F404:G404" si="84">F405+F406+F407</f>
        <v>77746.899999999994</v>
      </c>
      <c r="G404" s="16">
        <f t="shared" si="84"/>
        <v>80669.5</v>
      </c>
    </row>
    <row r="405" spans="1:7" ht="75" outlineLevel="2" x14ac:dyDescent="0.25">
      <c r="A405" s="22" t="s">
        <v>13</v>
      </c>
      <c r="B405" s="3" t="s">
        <v>294</v>
      </c>
      <c r="C405" s="3" t="s">
        <v>300</v>
      </c>
      <c r="D405" s="5">
        <v>100</v>
      </c>
      <c r="E405" s="16">
        <v>76778.2</v>
      </c>
      <c r="F405" s="16">
        <v>76295.199999999997</v>
      </c>
      <c r="G405" s="1">
        <v>79347</v>
      </c>
    </row>
    <row r="406" spans="1:7" ht="30" outlineLevel="2" x14ac:dyDescent="0.25">
      <c r="A406" s="22" t="s">
        <v>228</v>
      </c>
      <c r="B406" s="3" t="s">
        <v>294</v>
      </c>
      <c r="C406" s="3" t="s">
        <v>300</v>
      </c>
      <c r="D406" s="5">
        <v>200</v>
      </c>
      <c r="E406" s="16">
        <v>2233.4</v>
      </c>
      <c r="F406" s="16">
        <v>1451.7</v>
      </c>
      <c r="G406" s="1">
        <v>1322.5</v>
      </c>
    </row>
    <row r="407" spans="1:7" outlineLevel="2" x14ac:dyDescent="0.25">
      <c r="A407" s="21" t="s">
        <v>34</v>
      </c>
      <c r="B407" s="3" t="s">
        <v>294</v>
      </c>
      <c r="C407" s="3" t="s">
        <v>300</v>
      </c>
      <c r="D407" s="5">
        <v>800</v>
      </c>
      <c r="E407" s="16">
        <v>140.30000000000001</v>
      </c>
      <c r="F407" s="16">
        <v>0</v>
      </c>
      <c r="G407" s="1">
        <v>0</v>
      </c>
    </row>
    <row r="408" spans="1:7" ht="75" outlineLevel="2" x14ac:dyDescent="0.25">
      <c r="A408" s="32" t="s">
        <v>562</v>
      </c>
      <c r="B408" s="4" t="s">
        <v>294</v>
      </c>
      <c r="C408" s="4" t="s">
        <v>102</v>
      </c>
      <c r="D408" s="34"/>
      <c r="E408" s="16">
        <f t="shared" ref="E408:G409" si="85">E409</f>
        <v>118821</v>
      </c>
      <c r="F408" s="16">
        <f t="shared" si="85"/>
        <v>112066.1</v>
      </c>
      <c r="G408" s="16">
        <f t="shared" si="85"/>
        <v>114929.20000000001</v>
      </c>
    </row>
    <row r="409" spans="1:7" ht="60" outlineLevel="2" x14ac:dyDescent="0.25">
      <c r="A409" s="32" t="s">
        <v>563</v>
      </c>
      <c r="B409" s="4" t="s">
        <v>294</v>
      </c>
      <c r="C409" s="4" t="s">
        <v>564</v>
      </c>
      <c r="D409" s="34"/>
      <c r="E409" s="16">
        <f t="shared" si="85"/>
        <v>118821</v>
      </c>
      <c r="F409" s="16">
        <f t="shared" si="85"/>
        <v>112066.1</v>
      </c>
      <c r="G409" s="16">
        <f t="shared" si="85"/>
        <v>114929.20000000001</v>
      </c>
    </row>
    <row r="410" spans="1:7" ht="45" outlineLevel="2" x14ac:dyDescent="0.25">
      <c r="A410" s="19" t="s">
        <v>69</v>
      </c>
      <c r="B410" s="4" t="s">
        <v>294</v>
      </c>
      <c r="C410" s="4" t="s">
        <v>565</v>
      </c>
      <c r="D410" s="34"/>
      <c r="E410" s="16">
        <f t="shared" ref="E410:G410" si="86">E411+E412+E413</f>
        <v>118821</v>
      </c>
      <c r="F410" s="16">
        <f t="shared" si="86"/>
        <v>112066.1</v>
      </c>
      <c r="G410" s="16">
        <f t="shared" si="86"/>
        <v>114929.20000000001</v>
      </c>
    </row>
    <row r="411" spans="1:7" ht="75" outlineLevel="2" x14ac:dyDescent="0.25">
      <c r="A411" s="19" t="s">
        <v>13</v>
      </c>
      <c r="B411" s="4" t="s">
        <v>294</v>
      </c>
      <c r="C411" s="4" t="s">
        <v>565</v>
      </c>
      <c r="D411" s="34">
        <v>100</v>
      </c>
      <c r="E411" s="16">
        <v>84720.8</v>
      </c>
      <c r="F411" s="16">
        <v>86497</v>
      </c>
      <c r="G411" s="33">
        <v>89933.6</v>
      </c>
    </row>
    <row r="412" spans="1:7" ht="30" outlineLevel="2" x14ac:dyDescent="0.25">
      <c r="A412" s="22" t="s">
        <v>228</v>
      </c>
      <c r="B412" s="4" t="s">
        <v>294</v>
      </c>
      <c r="C412" s="4" t="s">
        <v>565</v>
      </c>
      <c r="D412" s="34">
        <v>200</v>
      </c>
      <c r="E412" s="16">
        <v>5036.5</v>
      </c>
      <c r="F412" s="16">
        <v>4827.6000000000004</v>
      </c>
      <c r="G412" s="33">
        <v>4188.6000000000004</v>
      </c>
    </row>
    <row r="413" spans="1:7" outlineLevel="2" x14ac:dyDescent="0.25">
      <c r="A413" s="21" t="s">
        <v>34</v>
      </c>
      <c r="B413" s="4" t="s">
        <v>294</v>
      </c>
      <c r="C413" s="4" t="s">
        <v>565</v>
      </c>
      <c r="D413" s="34">
        <v>800</v>
      </c>
      <c r="E413" s="16">
        <v>29063.7</v>
      </c>
      <c r="F413" s="16">
        <f>25138-4396.5</f>
        <v>20741.5</v>
      </c>
      <c r="G413" s="33">
        <f>25138-4331</f>
        <v>20807</v>
      </c>
    </row>
    <row r="414" spans="1:7" s="81" customFormat="1" ht="14.25" x14ac:dyDescent="0.25">
      <c r="A414" s="20" t="s">
        <v>554</v>
      </c>
      <c r="B414" s="2" t="s">
        <v>557</v>
      </c>
      <c r="C414" s="2"/>
      <c r="D414" s="6"/>
      <c r="E414" s="15">
        <f t="shared" ref="E414:G419" si="87">E415</f>
        <v>20879.200000000004</v>
      </c>
      <c r="F414" s="15">
        <f t="shared" si="87"/>
        <v>21558.9</v>
      </c>
      <c r="G414" s="15">
        <f t="shared" si="87"/>
        <v>21558.9</v>
      </c>
    </row>
    <row r="415" spans="1:7" ht="30" outlineLevel="1" x14ac:dyDescent="0.25">
      <c r="A415" s="22" t="s">
        <v>555</v>
      </c>
      <c r="B415" s="3" t="s">
        <v>558</v>
      </c>
      <c r="C415" s="3"/>
      <c r="D415" s="5"/>
      <c r="E415" s="16">
        <f t="shared" si="87"/>
        <v>20879.200000000004</v>
      </c>
      <c r="F415" s="16">
        <f t="shared" si="87"/>
        <v>21558.9</v>
      </c>
      <c r="G415" s="16">
        <f t="shared" si="87"/>
        <v>21558.9</v>
      </c>
    </row>
    <row r="416" spans="1:7" ht="45" outlineLevel="2" x14ac:dyDescent="0.25">
      <c r="A416" s="21" t="s">
        <v>59</v>
      </c>
      <c r="B416" s="3" t="s">
        <v>558</v>
      </c>
      <c r="C416" s="3" t="s">
        <v>60</v>
      </c>
      <c r="D416" s="5"/>
      <c r="E416" s="16">
        <f t="shared" si="87"/>
        <v>20879.200000000004</v>
      </c>
      <c r="F416" s="16">
        <f t="shared" si="87"/>
        <v>21558.9</v>
      </c>
      <c r="G416" s="16">
        <f t="shared" si="87"/>
        <v>21558.9</v>
      </c>
    </row>
    <row r="417" spans="1:7" ht="45" outlineLevel="2" x14ac:dyDescent="0.25">
      <c r="A417" s="32" t="s">
        <v>61</v>
      </c>
      <c r="B417" s="4" t="s">
        <v>558</v>
      </c>
      <c r="C417" s="4" t="s">
        <v>62</v>
      </c>
      <c r="D417" s="5"/>
      <c r="E417" s="16">
        <f t="shared" si="87"/>
        <v>20879.200000000004</v>
      </c>
      <c r="F417" s="16">
        <f t="shared" si="87"/>
        <v>21558.9</v>
      </c>
      <c r="G417" s="16">
        <f t="shared" si="87"/>
        <v>21558.9</v>
      </c>
    </row>
    <row r="418" spans="1:7" ht="45" outlineLevel="2" x14ac:dyDescent="0.25">
      <c r="A418" s="32" t="s">
        <v>63</v>
      </c>
      <c r="B418" s="4" t="s">
        <v>558</v>
      </c>
      <c r="C418" s="4" t="s">
        <v>64</v>
      </c>
      <c r="D418" s="5"/>
      <c r="E418" s="16">
        <f>E419+E421</f>
        <v>20879.200000000004</v>
      </c>
      <c r="F418" s="16">
        <f t="shared" ref="F418:G418" si="88">F419+F421</f>
        <v>21558.9</v>
      </c>
      <c r="G418" s="16">
        <f t="shared" si="88"/>
        <v>21558.9</v>
      </c>
    </row>
    <row r="419" spans="1:7" ht="75" outlineLevel="2" x14ac:dyDescent="0.25">
      <c r="A419" s="32" t="s">
        <v>556</v>
      </c>
      <c r="B419" s="4" t="s">
        <v>558</v>
      </c>
      <c r="C419" s="4" t="s">
        <v>559</v>
      </c>
      <c r="D419" s="5"/>
      <c r="E419" s="16">
        <f>E420</f>
        <v>10320.300000000003</v>
      </c>
      <c r="F419" s="16">
        <f t="shared" si="87"/>
        <v>10076.800000000001</v>
      </c>
      <c r="G419" s="16">
        <f t="shared" si="87"/>
        <v>21558.9</v>
      </c>
    </row>
    <row r="420" spans="1:7" outlineLevel="2" x14ac:dyDescent="0.25">
      <c r="A420" s="19" t="s">
        <v>34</v>
      </c>
      <c r="B420" s="4" t="s">
        <v>558</v>
      </c>
      <c r="C420" s="4" t="s">
        <v>559</v>
      </c>
      <c r="D420" s="5">
        <v>800</v>
      </c>
      <c r="E420" s="16">
        <v>10320.300000000003</v>
      </c>
      <c r="F420" s="16">
        <v>10076.800000000001</v>
      </c>
      <c r="G420" s="1">
        <v>21558.9</v>
      </c>
    </row>
    <row r="421" spans="1:7" outlineLevel="2" x14ac:dyDescent="0.25">
      <c r="A421" s="19" t="s">
        <v>711</v>
      </c>
      <c r="B421" s="4" t="s">
        <v>558</v>
      </c>
      <c r="C421" s="4" t="s">
        <v>712</v>
      </c>
      <c r="D421" s="5"/>
      <c r="E421" s="16">
        <v>10558.9</v>
      </c>
      <c r="F421" s="16">
        <v>11482.1</v>
      </c>
      <c r="G421" s="1">
        <v>0</v>
      </c>
    </row>
    <row r="422" spans="1:7" outlineLevel="2" x14ac:dyDescent="0.25">
      <c r="A422" s="19" t="s">
        <v>34</v>
      </c>
      <c r="B422" s="4" t="s">
        <v>558</v>
      </c>
      <c r="C422" s="4" t="s">
        <v>712</v>
      </c>
      <c r="D422" s="5">
        <v>800</v>
      </c>
      <c r="E422" s="16">
        <v>10558.9</v>
      </c>
      <c r="F422" s="16">
        <v>11482.1</v>
      </c>
      <c r="G422" s="1">
        <v>0</v>
      </c>
    </row>
    <row r="423" spans="1:7" s="81" customFormat="1" ht="14.25" x14ac:dyDescent="0.25">
      <c r="A423" s="8" t="s">
        <v>301</v>
      </c>
      <c r="B423" s="9" t="s">
        <v>302</v>
      </c>
      <c r="C423" s="9"/>
      <c r="D423" s="10"/>
      <c r="E423" s="11">
        <f>E424+E448+E507+E532+E542</f>
        <v>5480681.2000000002</v>
      </c>
      <c r="F423" s="11">
        <f>F424+F448+F507+F532+F542</f>
        <v>5374720.3999999994</v>
      </c>
      <c r="G423" s="11">
        <f t="shared" ref="G423" si="89">G424+G448+G507+G532+G542</f>
        <v>5502946.5999999996</v>
      </c>
    </row>
    <row r="424" spans="1:7" outlineLevel="1" x14ac:dyDescent="0.25">
      <c r="A424" s="23" t="s">
        <v>303</v>
      </c>
      <c r="B424" s="28" t="s">
        <v>304</v>
      </c>
      <c r="C424" s="28"/>
      <c r="D424" s="29"/>
      <c r="E424" s="26">
        <f>E425</f>
        <v>1808548.9999999998</v>
      </c>
      <c r="F424" s="27">
        <f>F425</f>
        <v>1796398.5</v>
      </c>
      <c r="G424" s="27">
        <f>G425</f>
        <v>1838605.1</v>
      </c>
    </row>
    <row r="425" spans="1:7" ht="30" outlineLevel="2" x14ac:dyDescent="0.25">
      <c r="A425" s="23" t="s">
        <v>305</v>
      </c>
      <c r="B425" s="28" t="s">
        <v>304</v>
      </c>
      <c r="C425" s="28" t="s">
        <v>306</v>
      </c>
      <c r="D425" s="29"/>
      <c r="E425" s="26">
        <f>E426+E442</f>
        <v>1808548.9999999998</v>
      </c>
      <c r="F425" s="26">
        <f>F426+F442</f>
        <v>1796398.5</v>
      </c>
      <c r="G425" s="26">
        <f>G426+G442</f>
        <v>1838605.1</v>
      </c>
    </row>
    <row r="426" spans="1:7" ht="30" outlineLevel="2" x14ac:dyDescent="0.25">
      <c r="A426" s="31" t="s">
        <v>307</v>
      </c>
      <c r="B426" s="28" t="s">
        <v>304</v>
      </c>
      <c r="C426" s="28" t="s">
        <v>308</v>
      </c>
      <c r="D426" s="29"/>
      <c r="E426" s="26">
        <f>E427+E437</f>
        <v>1807066.2999999998</v>
      </c>
      <c r="F426" s="26">
        <f t="shared" ref="F426:G426" si="90">F427+F437</f>
        <v>1795085.1</v>
      </c>
      <c r="G426" s="26">
        <f t="shared" si="90"/>
        <v>1837291.7000000002</v>
      </c>
    </row>
    <row r="427" spans="1:7" ht="45" outlineLevel="2" x14ac:dyDescent="0.25">
      <c r="A427" s="31" t="s">
        <v>309</v>
      </c>
      <c r="B427" s="28" t="s">
        <v>304</v>
      </c>
      <c r="C427" s="28" t="s">
        <v>310</v>
      </c>
      <c r="D427" s="29"/>
      <c r="E427" s="26">
        <f>E428+E430+E435+E433</f>
        <v>1794931.9</v>
      </c>
      <c r="F427" s="26">
        <f t="shared" ref="F427:G427" si="91">F428+F430+F435+F433</f>
        <v>1784978.7000000002</v>
      </c>
      <c r="G427" s="26">
        <f t="shared" si="91"/>
        <v>1837291.7000000002</v>
      </c>
    </row>
    <row r="428" spans="1:7" ht="45" outlineLevel="2" x14ac:dyDescent="0.25">
      <c r="A428" s="31" t="s">
        <v>275</v>
      </c>
      <c r="B428" s="28" t="s">
        <v>304</v>
      </c>
      <c r="C428" s="28" t="s">
        <v>311</v>
      </c>
      <c r="D428" s="29"/>
      <c r="E428" s="26">
        <f>E429</f>
        <v>844707.1</v>
      </c>
      <c r="F428" s="26">
        <f t="shared" ref="F428:G428" si="92">F429</f>
        <v>727408.8</v>
      </c>
      <c r="G428" s="26">
        <f t="shared" si="92"/>
        <v>714528.1</v>
      </c>
    </row>
    <row r="429" spans="1:7" ht="45" outlineLevel="2" x14ac:dyDescent="0.25">
      <c r="A429" s="23" t="s">
        <v>312</v>
      </c>
      <c r="B429" s="28" t="s">
        <v>304</v>
      </c>
      <c r="C429" s="28" t="s">
        <v>311</v>
      </c>
      <c r="D429" s="29">
        <v>600</v>
      </c>
      <c r="E429" s="26">
        <v>844707.1</v>
      </c>
      <c r="F429" s="27">
        <v>727408.8</v>
      </c>
      <c r="G429" s="27">
        <v>714528.1</v>
      </c>
    </row>
    <row r="430" spans="1:7" ht="75" outlineLevel="2" x14ac:dyDescent="0.25">
      <c r="A430" s="72" t="s">
        <v>642</v>
      </c>
      <c r="B430" s="28" t="s">
        <v>304</v>
      </c>
      <c r="C430" s="28" t="s">
        <v>313</v>
      </c>
      <c r="D430" s="29"/>
      <c r="E430" s="26">
        <f>E431+E432</f>
        <v>19200</v>
      </c>
      <c r="F430" s="26">
        <f t="shared" ref="F430:G430" si="93">F431+F432</f>
        <v>19200</v>
      </c>
      <c r="G430" s="26">
        <f t="shared" si="93"/>
        <v>19200</v>
      </c>
    </row>
    <row r="431" spans="1:7" ht="45" outlineLevel="2" x14ac:dyDescent="0.25">
      <c r="A431" s="23" t="s">
        <v>312</v>
      </c>
      <c r="B431" s="28" t="s">
        <v>304</v>
      </c>
      <c r="C431" s="28" t="s">
        <v>313</v>
      </c>
      <c r="D431" s="29">
        <v>600</v>
      </c>
      <c r="E431" s="26">
        <v>4690</v>
      </c>
      <c r="F431" s="27">
        <v>9568.7999999999993</v>
      </c>
      <c r="G431" s="27">
        <v>9568.7999999999993</v>
      </c>
    </row>
    <row r="432" spans="1:7" outlineLevel="2" x14ac:dyDescent="0.25">
      <c r="A432" s="23" t="s">
        <v>34</v>
      </c>
      <c r="B432" s="28" t="s">
        <v>304</v>
      </c>
      <c r="C432" s="28" t="s">
        <v>313</v>
      </c>
      <c r="D432" s="29">
        <v>800</v>
      </c>
      <c r="E432" s="26">
        <v>14510</v>
      </c>
      <c r="F432" s="27">
        <v>9631.2000000000007</v>
      </c>
      <c r="G432" s="27">
        <v>9631.2000000000007</v>
      </c>
    </row>
    <row r="433" spans="1:7" ht="45" outlineLevel="2" x14ac:dyDescent="0.25">
      <c r="A433" s="35" t="s">
        <v>314</v>
      </c>
      <c r="B433" s="36" t="s">
        <v>304</v>
      </c>
      <c r="C433" s="36" t="s">
        <v>315</v>
      </c>
      <c r="D433" s="46"/>
      <c r="E433" s="26">
        <f>E434</f>
        <v>5448.4</v>
      </c>
      <c r="F433" s="26">
        <f t="shared" ref="F433:G433" si="94">F434</f>
        <v>0</v>
      </c>
      <c r="G433" s="26">
        <f t="shared" si="94"/>
        <v>0</v>
      </c>
    </row>
    <row r="434" spans="1:7" ht="45" outlineLevel="2" x14ac:dyDescent="0.25">
      <c r="A434" s="35" t="s">
        <v>312</v>
      </c>
      <c r="B434" s="36" t="s">
        <v>304</v>
      </c>
      <c r="C434" s="36" t="s">
        <v>315</v>
      </c>
      <c r="D434" s="46">
        <v>600</v>
      </c>
      <c r="E434" s="26">
        <v>5448.4</v>
      </c>
      <c r="F434" s="27">
        <v>0</v>
      </c>
      <c r="G434" s="27">
        <v>0</v>
      </c>
    </row>
    <row r="435" spans="1:7" ht="180" outlineLevel="2" x14ac:dyDescent="0.25">
      <c r="A435" s="23" t="s">
        <v>316</v>
      </c>
      <c r="B435" s="28" t="s">
        <v>304</v>
      </c>
      <c r="C435" s="28" t="s">
        <v>317</v>
      </c>
      <c r="D435" s="29"/>
      <c r="E435" s="26">
        <f>E436</f>
        <v>925576.4</v>
      </c>
      <c r="F435" s="26">
        <f t="shared" ref="F435:G435" si="95">F436</f>
        <v>1038369.9</v>
      </c>
      <c r="G435" s="26">
        <f t="shared" si="95"/>
        <v>1103563.6000000001</v>
      </c>
    </row>
    <row r="436" spans="1:7" ht="45" outlineLevel="2" x14ac:dyDescent="0.25">
      <c r="A436" s="23" t="s">
        <v>312</v>
      </c>
      <c r="B436" s="28" t="s">
        <v>304</v>
      </c>
      <c r="C436" s="28" t="s">
        <v>317</v>
      </c>
      <c r="D436" s="28" t="s">
        <v>318</v>
      </c>
      <c r="E436" s="26">
        <v>925576.4</v>
      </c>
      <c r="F436" s="27">
        <v>1038369.9</v>
      </c>
      <c r="G436" s="27">
        <v>1103563.6000000001</v>
      </c>
    </row>
    <row r="437" spans="1:7" ht="45" outlineLevel="2" x14ac:dyDescent="0.25">
      <c r="A437" s="23" t="s">
        <v>319</v>
      </c>
      <c r="B437" s="28" t="s">
        <v>304</v>
      </c>
      <c r="C437" s="28" t="s">
        <v>320</v>
      </c>
      <c r="D437" s="28"/>
      <c r="E437" s="26">
        <f>E440+E438</f>
        <v>12134.400000000001</v>
      </c>
      <c r="F437" s="26">
        <f>F440</f>
        <v>10106.4</v>
      </c>
      <c r="G437" s="26">
        <f>G440</f>
        <v>0</v>
      </c>
    </row>
    <row r="438" spans="1:7" ht="45" outlineLevel="2" x14ac:dyDescent="0.25">
      <c r="A438" s="23" t="s">
        <v>640</v>
      </c>
      <c r="B438" s="28" t="s">
        <v>304</v>
      </c>
      <c r="C438" s="73" t="s">
        <v>643</v>
      </c>
      <c r="D438" s="28"/>
      <c r="E438" s="26">
        <f>E439</f>
        <v>7879.1</v>
      </c>
      <c r="F438" s="26">
        <f>F439</f>
        <v>0</v>
      </c>
      <c r="G438" s="26">
        <f>G439</f>
        <v>0</v>
      </c>
    </row>
    <row r="439" spans="1:7" ht="45" outlineLevel="2" x14ac:dyDescent="0.25">
      <c r="A439" s="72" t="s">
        <v>312</v>
      </c>
      <c r="B439" s="28" t="s">
        <v>304</v>
      </c>
      <c r="C439" s="73" t="s">
        <v>643</v>
      </c>
      <c r="D439" s="28" t="s">
        <v>318</v>
      </c>
      <c r="E439" s="26">
        <v>7879.1</v>
      </c>
      <c r="F439" s="26">
        <v>0</v>
      </c>
      <c r="G439" s="26">
        <v>0</v>
      </c>
    </row>
    <row r="440" spans="1:7" ht="30" outlineLevel="2" x14ac:dyDescent="0.25">
      <c r="A440" s="23" t="s">
        <v>321</v>
      </c>
      <c r="B440" s="28" t="s">
        <v>304</v>
      </c>
      <c r="C440" s="28" t="s">
        <v>322</v>
      </c>
      <c r="D440" s="28"/>
      <c r="E440" s="26">
        <f>E441</f>
        <v>4255.3</v>
      </c>
      <c r="F440" s="26">
        <f t="shared" ref="F440:G440" si="96">F441</f>
        <v>10106.4</v>
      </c>
      <c r="G440" s="26">
        <f t="shared" si="96"/>
        <v>0</v>
      </c>
    </row>
    <row r="441" spans="1:7" ht="45" outlineLevel="2" x14ac:dyDescent="0.25">
      <c r="A441" s="23" t="s">
        <v>312</v>
      </c>
      <c r="B441" s="28" t="s">
        <v>304</v>
      </c>
      <c r="C441" s="28" t="s">
        <v>322</v>
      </c>
      <c r="D441" s="28" t="s">
        <v>318</v>
      </c>
      <c r="E441" s="26">
        <v>4255.3</v>
      </c>
      <c r="F441" s="27">
        <v>10106.4</v>
      </c>
      <c r="G441" s="27">
        <v>0</v>
      </c>
    </row>
    <row r="442" spans="1:7" ht="60" outlineLevel="2" x14ac:dyDescent="0.25">
      <c r="A442" s="47" t="s">
        <v>323</v>
      </c>
      <c r="B442" s="24" t="s">
        <v>304</v>
      </c>
      <c r="C442" s="25" t="s">
        <v>324</v>
      </c>
      <c r="D442" s="24"/>
      <c r="E442" s="26">
        <f>E443</f>
        <v>1482.7</v>
      </c>
      <c r="F442" s="26">
        <f t="shared" ref="F442:G446" si="97">F443</f>
        <v>1313.4</v>
      </c>
      <c r="G442" s="26">
        <f t="shared" si="97"/>
        <v>1313.4</v>
      </c>
    </row>
    <row r="443" spans="1:7" ht="45" outlineLevel="2" x14ac:dyDescent="0.25">
      <c r="A443" s="48" t="s">
        <v>325</v>
      </c>
      <c r="B443" s="24" t="s">
        <v>304</v>
      </c>
      <c r="C443" s="25" t="s">
        <v>326</v>
      </c>
      <c r="D443" s="24"/>
      <c r="E443" s="26">
        <f>E446+E444</f>
        <v>1482.7</v>
      </c>
      <c r="F443" s="26">
        <f>F446</f>
        <v>1313.4</v>
      </c>
      <c r="G443" s="26">
        <f>G446</f>
        <v>1313.4</v>
      </c>
    </row>
    <row r="444" spans="1:7" ht="30" outlineLevel="2" x14ac:dyDescent="0.25">
      <c r="A444" s="74" t="s">
        <v>365</v>
      </c>
      <c r="B444" s="24" t="s">
        <v>304</v>
      </c>
      <c r="C444" s="75" t="s">
        <v>366</v>
      </c>
      <c r="D444" s="24"/>
      <c r="E444" s="26">
        <f>E445</f>
        <v>169.3</v>
      </c>
      <c r="F444" s="26">
        <f t="shared" ref="F444:G444" si="98">F445</f>
        <v>0</v>
      </c>
      <c r="G444" s="26">
        <f t="shared" si="98"/>
        <v>0</v>
      </c>
    </row>
    <row r="445" spans="1:7" ht="37.5" customHeight="1" outlineLevel="2" x14ac:dyDescent="0.25">
      <c r="A445" s="23" t="s">
        <v>312</v>
      </c>
      <c r="B445" s="24" t="s">
        <v>304</v>
      </c>
      <c r="C445" s="25" t="s">
        <v>366</v>
      </c>
      <c r="D445" s="24">
        <v>600</v>
      </c>
      <c r="E445" s="26">
        <v>169.3</v>
      </c>
      <c r="F445" s="26">
        <v>0</v>
      </c>
      <c r="G445" s="26">
        <v>0</v>
      </c>
    </row>
    <row r="446" spans="1:7" ht="30" outlineLevel="2" x14ac:dyDescent="0.25">
      <c r="A446" s="49" t="s">
        <v>327</v>
      </c>
      <c r="B446" s="24" t="s">
        <v>304</v>
      </c>
      <c r="C446" s="25" t="s">
        <v>328</v>
      </c>
      <c r="D446" s="24"/>
      <c r="E446" s="26">
        <f>E447</f>
        <v>1313.4</v>
      </c>
      <c r="F446" s="26">
        <f t="shared" si="97"/>
        <v>1313.4</v>
      </c>
      <c r="G446" s="26">
        <f t="shared" si="97"/>
        <v>1313.4</v>
      </c>
    </row>
    <row r="447" spans="1:7" ht="34.5" customHeight="1" outlineLevel="2" x14ac:dyDescent="0.25">
      <c r="A447" s="23" t="s">
        <v>312</v>
      </c>
      <c r="B447" s="24" t="s">
        <v>304</v>
      </c>
      <c r="C447" s="25" t="s">
        <v>328</v>
      </c>
      <c r="D447" s="24">
        <v>600</v>
      </c>
      <c r="E447" s="26">
        <v>1313.4</v>
      </c>
      <c r="F447" s="27">
        <v>1313.4</v>
      </c>
      <c r="G447" s="27">
        <v>1313.4</v>
      </c>
    </row>
    <row r="448" spans="1:7" outlineLevel="1" x14ac:dyDescent="0.25">
      <c r="A448" s="23" t="s">
        <v>329</v>
      </c>
      <c r="B448" s="28" t="s">
        <v>330</v>
      </c>
      <c r="C448" s="28"/>
      <c r="D448" s="29"/>
      <c r="E448" s="26">
        <f>E449</f>
        <v>3007506.8</v>
      </c>
      <c r="F448" s="26">
        <f t="shared" ref="F448:G448" si="99">F449</f>
        <v>2973064.3</v>
      </c>
      <c r="G448" s="26">
        <f t="shared" si="99"/>
        <v>3066612.6999999993</v>
      </c>
    </row>
    <row r="449" spans="1:7" ht="30" outlineLevel="2" x14ac:dyDescent="0.25">
      <c r="A449" s="23" t="s">
        <v>305</v>
      </c>
      <c r="B449" s="28" t="s">
        <v>330</v>
      </c>
      <c r="C449" s="28" t="s">
        <v>306</v>
      </c>
      <c r="D449" s="29"/>
      <c r="E449" s="26">
        <f>E450+E499+E495</f>
        <v>3007506.8</v>
      </c>
      <c r="F449" s="26">
        <f t="shared" ref="F449:G449" si="100">F450+F499+F495</f>
        <v>2973064.3</v>
      </c>
      <c r="G449" s="26">
        <f t="shared" si="100"/>
        <v>3066612.6999999993</v>
      </c>
    </row>
    <row r="450" spans="1:7" ht="30" outlineLevel="2" x14ac:dyDescent="0.25">
      <c r="A450" s="31" t="s">
        <v>307</v>
      </c>
      <c r="B450" s="28" t="s">
        <v>330</v>
      </c>
      <c r="C450" s="28" t="s">
        <v>308</v>
      </c>
      <c r="D450" s="29"/>
      <c r="E450" s="26">
        <f>E451+E482+E485+E488</f>
        <v>3002864.5</v>
      </c>
      <c r="F450" s="26">
        <f>F451+F482+F485+F488</f>
        <v>2967428</v>
      </c>
      <c r="G450" s="26">
        <f>G451+G482+G485+G488</f>
        <v>3060976.3999999994</v>
      </c>
    </row>
    <row r="451" spans="1:7" ht="45" outlineLevel="2" x14ac:dyDescent="0.25">
      <c r="A451" s="31" t="s">
        <v>309</v>
      </c>
      <c r="B451" s="28" t="s">
        <v>330</v>
      </c>
      <c r="C451" s="28" t="s">
        <v>310</v>
      </c>
      <c r="D451" s="29"/>
      <c r="E451" s="26">
        <f>E452+E454+E456+E458+E460+E462+E464+E468+E470+E472+E474+E476+E480+E466+E478</f>
        <v>2269444.0000000005</v>
      </c>
      <c r="F451" s="26">
        <f t="shared" ref="F451:G451" si="101">F452+F454+F456+F458+F460+F462+F464+F468+F470+F472+F474+F476+F480+F466</f>
        <v>2323366.1999999997</v>
      </c>
      <c r="G451" s="26">
        <f t="shared" si="101"/>
        <v>2415603.1999999997</v>
      </c>
    </row>
    <row r="452" spans="1:7" ht="60" outlineLevel="2" x14ac:dyDescent="0.25">
      <c r="A452" s="31" t="s">
        <v>331</v>
      </c>
      <c r="B452" s="28" t="s">
        <v>330</v>
      </c>
      <c r="C452" s="28" t="s">
        <v>332</v>
      </c>
      <c r="D452" s="29"/>
      <c r="E452" s="26">
        <f>E453</f>
        <v>176663.2</v>
      </c>
      <c r="F452" s="26">
        <f t="shared" ref="F452:G452" si="102">F453</f>
        <v>162787.79999999999</v>
      </c>
      <c r="G452" s="26">
        <f t="shared" si="102"/>
        <v>162787.79999999999</v>
      </c>
    </row>
    <row r="453" spans="1:7" ht="36.75" customHeight="1" outlineLevel="2" x14ac:dyDescent="0.25">
      <c r="A453" s="23" t="s">
        <v>312</v>
      </c>
      <c r="B453" s="28" t="s">
        <v>330</v>
      </c>
      <c r="C453" s="28" t="s">
        <v>332</v>
      </c>
      <c r="D453" s="29">
        <v>600</v>
      </c>
      <c r="E453" s="26">
        <v>176663.2</v>
      </c>
      <c r="F453" s="1">
        <v>162787.79999999999</v>
      </c>
      <c r="G453" s="27">
        <v>162787.79999999999</v>
      </c>
    </row>
    <row r="454" spans="1:7" ht="45" outlineLevel="2" x14ac:dyDescent="0.25">
      <c r="A454" s="50" t="s">
        <v>333</v>
      </c>
      <c r="B454" s="28" t="s">
        <v>330</v>
      </c>
      <c r="C454" s="51" t="s">
        <v>334</v>
      </c>
      <c r="D454" s="52"/>
      <c r="E454" s="26">
        <f>E455</f>
        <v>29674.9</v>
      </c>
      <c r="F454" s="26">
        <f t="shared" ref="F454:G454" si="103">F455</f>
        <v>31292.6</v>
      </c>
      <c r="G454" s="26">
        <f t="shared" si="103"/>
        <v>31292.6</v>
      </c>
    </row>
    <row r="455" spans="1:7" ht="36.75" customHeight="1" outlineLevel="2" x14ac:dyDescent="0.25">
      <c r="A455" s="23" t="s">
        <v>312</v>
      </c>
      <c r="B455" s="28" t="s">
        <v>330</v>
      </c>
      <c r="C455" s="51" t="s">
        <v>334</v>
      </c>
      <c r="D455" s="53">
        <v>600</v>
      </c>
      <c r="E455" s="26">
        <v>29674.9</v>
      </c>
      <c r="F455" s="27">
        <v>31292.6</v>
      </c>
      <c r="G455" s="27">
        <v>31292.6</v>
      </c>
    </row>
    <row r="456" spans="1:7" ht="45" outlineLevel="2" x14ac:dyDescent="0.25">
      <c r="A456" s="50" t="s">
        <v>335</v>
      </c>
      <c r="B456" s="28" t="s">
        <v>330</v>
      </c>
      <c r="C456" s="51" t="s">
        <v>336</v>
      </c>
      <c r="D456" s="52"/>
      <c r="E456" s="26">
        <f>E457</f>
        <v>624</v>
      </c>
      <c r="F456" s="26">
        <f t="shared" ref="F456:G456" si="104">F457</f>
        <v>600</v>
      </c>
      <c r="G456" s="26">
        <f t="shared" si="104"/>
        <v>600</v>
      </c>
    </row>
    <row r="457" spans="1:7" ht="40.5" customHeight="1" outlineLevel="2" x14ac:dyDescent="0.25">
      <c r="A457" s="23" t="s">
        <v>312</v>
      </c>
      <c r="B457" s="28" t="s">
        <v>330</v>
      </c>
      <c r="C457" s="51" t="s">
        <v>336</v>
      </c>
      <c r="D457" s="53">
        <v>600</v>
      </c>
      <c r="E457" s="16">
        <v>624</v>
      </c>
      <c r="F457" s="27">
        <v>600</v>
      </c>
      <c r="G457" s="27">
        <v>600</v>
      </c>
    </row>
    <row r="458" spans="1:7" ht="45" outlineLevel="2" x14ac:dyDescent="0.25">
      <c r="A458" s="31" t="s">
        <v>275</v>
      </c>
      <c r="B458" s="28" t="s">
        <v>330</v>
      </c>
      <c r="C458" s="28" t="s">
        <v>311</v>
      </c>
      <c r="D458" s="29"/>
      <c r="E458" s="26">
        <f>E459</f>
        <v>401701</v>
      </c>
      <c r="F458" s="26">
        <f t="shared" ref="F458:G458" si="105">F459</f>
        <v>336443.9</v>
      </c>
      <c r="G458" s="26">
        <f t="shared" si="105"/>
        <v>329249</v>
      </c>
    </row>
    <row r="459" spans="1:7" ht="45" outlineLevel="2" x14ac:dyDescent="0.25">
      <c r="A459" s="23" t="s">
        <v>312</v>
      </c>
      <c r="B459" s="28" t="s">
        <v>330</v>
      </c>
      <c r="C459" s="28" t="s">
        <v>311</v>
      </c>
      <c r="D459" s="29">
        <v>600</v>
      </c>
      <c r="E459" s="16">
        <v>401701</v>
      </c>
      <c r="F459" s="27">
        <v>336443.9</v>
      </c>
      <c r="G459" s="27">
        <v>329249</v>
      </c>
    </row>
    <row r="460" spans="1:7" ht="30" outlineLevel="2" x14ac:dyDescent="0.25">
      <c r="A460" s="23" t="s">
        <v>337</v>
      </c>
      <c r="B460" s="28" t="s">
        <v>330</v>
      </c>
      <c r="C460" s="28" t="s">
        <v>338</v>
      </c>
      <c r="D460" s="29"/>
      <c r="E460" s="26">
        <f>E461</f>
        <v>73083.399999999994</v>
      </c>
      <c r="F460" s="26">
        <f t="shared" ref="F460:G460" si="106">F461</f>
        <v>74383.399999999994</v>
      </c>
      <c r="G460" s="26">
        <f t="shared" si="106"/>
        <v>74383.399999999994</v>
      </c>
    </row>
    <row r="461" spans="1:7" ht="45" outlineLevel="2" x14ac:dyDescent="0.25">
      <c r="A461" s="23" t="s">
        <v>312</v>
      </c>
      <c r="B461" s="28" t="s">
        <v>330</v>
      </c>
      <c r="C461" s="28" t="s">
        <v>338</v>
      </c>
      <c r="D461" s="29">
        <v>600</v>
      </c>
      <c r="E461" s="16">
        <v>73083.399999999994</v>
      </c>
      <c r="F461" s="27">
        <v>74383.399999999994</v>
      </c>
      <c r="G461" s="27">
        <v>74383.399999999994</v>
      </c>
    </row>
    <row r="462" spans="1:7" ht="60" outlineLevel="2" x14ac:dyDescent="0.25">
      <c r="A462" s="50" t="s">
        <v>339</v>
      </c>
      <c r="B462" s="28" t="s">
        <v>330</v>
      </c>
      <c r="C462" s="51" t="s">
        <v>340</v>
      </c>
      <c r="D462" s="52"/>
      <c r="E462" s="26">
        <f>E463</f>
        <v>1000</v>
      </c>
      <c r="F462" s="26">
        <f t="shared" ref="F462:G462" si="107">F463</f>
        <v>1500</v>
      </c>
      <c r="G462" s="26">
        <f t="shared" si="107"/>
        <v>1500</v>
      </c>
    </row>
    <row r="463" spans="1:7" ht="45" outlineLevel="2" x14ac:dyDescent="0.25">
      <c r="A463" s="23" t="s">
        <v>312</v>
      </c>
      <c r="B463" s="28" t="s">
        <v>330</v>
      </c>
      <c r="C463" s="51" t="s">
        <v>340</v>
      </c>
      <c r="D463" s="53">
        <v>600</v>
      </c>
      <c r="E463" s="16">
        <v>1000</v>
      </c>
      <c r="F463" s="27">
        <v>1500</v>
      </c>
      <c r="G463" s="27">
        <v>1500</v>
      </c>
    </row>
    <row r="464" spans="1:7" ht="75" outlineLevel="2" x14ac:dyDescent="0.25">
      <c r="A464" s="23" t="s">
        <v>341</v>
      </c>
      <c r="B464" s="28" t="s">
        <v>330</v>
      </c>
      <c r="C464" s="51" t="s">
        <v>342</v>
      </c>
      <c r="D464" s="53"/>
      <c r="E464" s="26">
        <f>E465</f>
        <v>6593.6</v>
      </c>
      <c r="F464" s="26">
        <f t="shared" ref="F464:G464" si="108">F465</f>
        <v>6926.5</v>
      </c>
      <c r="G464" s="26">
        <f t="shared" si="108"/>
        <v>7259.3</v>
      </c>
    </row>
    <row r="465" spans="1:7" ht="45" outlineLevel="2" x14ac:dyDescent="0.25">
      <c r="A465" s="23" t="s">
        <v>312</v>
      </c>
      <c r="B465" s="28" t="s">
        <v>330</v>
      </c>
      <c r="C465" s="51" t="s">
        <v>342</v>
      </c>
      <c r="D465" s="53">
        <v>600</v>
      </c>
      <c r="E465" s="26">
        <v>6593.6</v>
      </c>
      <c r="F465" s="27">
        <f>6926.6-0.1</f>
        <v>6926.5</v>
      </c>
      <c r="G465" s="27">
        <v>7259.3</v>
      </c>
    </row>
    <row r="466" spans="1:7" ht="45" outlineLevel="2" x14ac:dyDescent="0.25">
      <c r="A466" s="35" t="s">
        <v>314</v>
      </c>
      <c r="B466" s="36" t="s">
        <v>330</v>
      </c>
      <c r="C466" s="36" t="s">
        <v>315</v>
      </c>
      <c r="D466" s="46"/>
      <c r="E466" s="26">
        <f>E467</f>
        <v>4110.2000000000007</v>
      </c>
      <c r="F466" s="26">
        <f t="shared" ref="F466:G466" si="109">F467</f>
        <v>0</v>
      </c>
      <c r="G466" s="26">
        <f t="shared" si="109"/>
        <v>0</v>
      </c>
    </row>
    <row r="467" spans="1:7" ht="45" outlineLevel="2" x14ac:dyDescent="0.25">
      <c r="A467" s="35" t="s">
        <v>312</v>
      </c>
      <c r="B467" s="36" t="s">
        <v>330</v>
      </c>
      <c r="C467" s="36" t="s">
        <v>315</v>
      </c>
      <c r="D467" s="46">
        <v>600</v>
      </c>
      <c r="E467" s="26">
        <v>4110.2000000000007</v>
      </c>
      <c r="F467" s="27">
        <v>0</v>
      </c>
      <c r="G467" s="27">
        <v>0</v>
      </c>
    </row>
    <row r="468" spans="1:7" ht="60" outlineLevel="2" x14ac:dyDescent="0.25">
      <c r="A468" s="54" t="s">
        <v>343</v>
      </c>
      <c r="B468" s="28" t="s">
        <v>330</v>
      </c>
      <c r="C468" s="55" t="s">
        <v>344</v>
      </c>
      <c r="D468" s="56"/>
      <c r="E468" s="26">
        <f>E469</f>
        <v>124210.8</v>
      </c>
      <c r="F468" s="26">
        <f t="shared" ref="F468:G468" si="110">F469</f>
        <v>124445.2</v>
      </c>
      <c r="G468" s="26">
        <f t="shared" si="110"/>
        <v>124445.2</v>
      </c>
    </row>
    <row r="469" spans="1:7" ht="45" outlineLevel="2" x14ac:dyDescent="0.25">
      <c r="A469" s="23" t="s">
        <v>312</v>
      </c>
      <c r="B469" s="28" t="s">
        <v>330</v>
      </c>
      <c r="C469" s="55" t="s">
        <v>344</v>
      </c>
      <c r="D469" s="56">
        <v>600</v>
      </c>
      <c r="E469" s="26">
        <f>124210.8</f>
        <v>124210.8</v>
      </c>
      <c r="F469" s="27">
        <v>124445.2</v>
      </c>
      <c r="G469" s="27">
        <v>124445.2</v>
      </c>
    </row>
    <row r="470" spans="1:7" ht="120" outlineLevel="2" x14ac:dyDescent="0.25">
      <c r="A470" s="23" t="s">
        <v>345</v>
      </c>
      <c r="B470" s="28" t="s">
        <v>330</v>
      </c>
      <c r="C470" s="55" t="s">
        <v>346</v>
      </c>
      <c r="D470" s="56"/>
      <c r="E470" s="26">
        <f>E471</f>
        <v>8299.4</v>
      </c>
      <c r="F470" s="26">
        <f t="shared" ref="F470:G470" si="111">F471</f>
        <v>8315.2000000000007</v>
      </c>
      <c r="G470" s="26">
        <f t="shared" si="111"/>
        <v>9623.7999999999993</v>
      </c>
    </row>
    <row r="471" spans="1:7" ht="45" outlineLevel="2" x14ac:dyDescent="0.25">
      <c r="A471" s="23" t="s">
        <v>312</v>
      </c>
      <c r="B471" s="28" t="s">
        <v>330</v>
      </c>
      <c r="C471" s="55" t="s">
        <v>346</v>
      </c>
      <c r="D471" s="56">
        <v>600</v>
      </c>
      <c r="E471" s="26">
        <v>8299.4</v>
      </c>
      <c r="F471" s="27">
        <v>8315.2000000000007</v>
      </c>
      <c r="G471" s="27">
        <v>9623.7999999999993</v>
      </c>
    </row>
    <row r="472" spans="1:7" ht="75" outlineLevel="2" x14ac:dyDescent="0.25">
      <c r="A472" s="23" t="s">
        <v>347</v>
      </c>
      <c r="B472" s="28" t="s">
        <v>330</v>
      </c>
      <c r="C472" s="28" t="s">
        <v>348</v>
      </c>
      <c r="D472" s="29"/>
      <c r="E472" s="26">
        <f>E473</f>
        <v>183.8</v>
      </c>
      <c r="F472" s="26">
        <f t="shared" ref="F472:G472" si="112">F473</f>
        <v>183.8</v>
      </c>
      <c r="G472" s="26">
        <f t="shared" si="112"/>
        <v>183.8</v>
      </c>
    </row>
    <row r="473" spans="1:7" ht="45" outlineLevel="2" x14ac:dyDescent="0.25">
      <c r="A473" s="23" t="s">
        <v>312</v>
      </c>
      <c r="B473" s="28" t="s">
        <v>330</v>
      </c>
      <c r="C473" s="28" t="s">
        <v>348</v>
      </c>
      <c r="D473" s="29">
        <v>600</v>
      </c>
      <c r="E473" s="26">
        <v>183.8</v>
      </c>
      <c r="F473" s="27">
        <v>183.8</v>
      </c>
      <c r="G473" s="27">
        <v>183.8</v>
      </c>
    </row>
    <row r="474" spans="1:7" ht="180" outlineLevel="2" x14ac:dyDescent="0.25">
      <c r="A474" s="23" t="s">
        <v>316</v>
      </c>
      <c r="B474" s="28" t="s">
        <v>330</v>
      </c>
      <c r="C474" s="28" t="s">
        <v>317</v>
      </c>
      <c r="D474" s="28"/>
      <c r="E474" s="26">
        <f>E475</f>
        <v>1419772.5</v>
      </c>
      <c r="F474" s="26">
        <f t="shared" ref="F474:G474" si="113">F475</f>
        <v>1557554.9</v>
      </c>
      <c r="G474" s="26">
        <f t="shared" si="113"/>
        <v>1655345.4</v>
      </c>
    </row>
    <row r="475" spans="1:7" ht="45" outlineLevel="2" x14ac:dyDescent="0.25">
      <c r="A475" s="23" t="s">
        <v>312</v>
      </c>
      <c r="B475" s="28" t="s">
        <v>330</v>
      </c>
      <c r="C475" s="28" t="s">
        <v>317</v>
      </c>
      <c r="D475" s="28" t="s">
        <v>318</v>
      </c>
      <c r="E475" s="26">
        <v>1419772.5</v>
      </c>
      <c r="F475" s="27">
        <v>1557554.9</v>
      </c>
      <c r="G475" s="27">
        <v>1655345.4</v>
      </c>
    </row>
    <row r="476" spans="1:7" ht="165" outlineLevel="2" x14ac:dyDescent="0.25">
      <c r="A476" s="57" t="s">
        <v>349</v>
      </c>
      <c r="B476" s="28" t="s">
        <v>330</v>
      </c>
      <c r="C476" s="28" t="s">
        <v>350</v>
      </c>
      <c r="D476" s="28"/>
      <c r="E476" s="26">
        <f>E477</f>
        <v>19148.100000000002</v>
      </c>
      <c r="F476" s="26">
        <f t="shared" ref="F476:G476" si="114">F477</f>
        <v>18932.900000000001</v>
      </c>
      <c r="G476" s="26">
        <f t="shared" si="114"/>
        <v>18932.900000000001</v>
      </c>
    </row>
    <row r="477" spans="1:7" ht="45" outlineLevel="2" x14ac:dyDescent="0.25">
      <c r="A477" s="23" t="s">
        <v>312</v>
      </c>
      <c r="B477" s="28" t="s">
        <v>330</v>
      </c>
      <c r="C477" s="28" t="s">
        <v>350</v>
      </c>
      <c r="D477" s="28" t="s">
        <v>318</v>
      </c>
      <c r="E477" s="26">
        <v>19148.100000000002</v>
      </c>
      <c r="F477" s="27">
        <v>18932.900000000001</v>
      </c>
      <c r="G477" s="27">
        <v>18932.900000000001</v>
      </c>
    </row>
    <row r="478" spans="1:7" ht="120" outlineLevel="2" x14ac:dyDescent="0.25">
      <c r="A478" s="23" t="s">
        <v>659</v>
      </c>
      <c r="B478" s="28" t="s">
        <v>330</v>
      </c>
      <c r="C478" s="28" t="s">
        <v>400</v>
      </c>
      <c r="D478" s="28"/>
      <c r="E478" s="26">
        <f>E479</f>
        <v>1982.1</v>
      </c>
      <c r="F478" s="26">
        <f t="shared" ref="F478:G478" si="115">F479</f>
        <v>0</v>
      </c>
      <c r="G478" s="26">
        <f t="shared" si="115"/>
        <v>0</v>
      </c>
    </row>
    <row r="479" spans="1:7" ht="45" outlineLevel="2" x14ac:dyDescent="0.25">
      <c r="A479" s="23" t="s">
        <v>312</v>
      </c>
      <c r="B479" s="28" t="s">
        <v>330</v>
      </c>
      <c r="C479" s="73" t="s">
        <v>400</v>
      </c>
      <c r="D479" s="28" t="s">
        <v>318</v>
      </c>
      <c r="E479" s="26">
        <v>1982.1</v>
      </c>
      <c r="F479" s="27">
        <v>0</v>
      </c>
      <c r="G479" s="27">
        <v>0</v>
      </c>
    </row>
    <row r="480" spans="1:7" ht="165" outlineLevel="2" x14ac:dyDescent="0.25">
      <c r="A480" s="58" t="s">
        <v>351</v>
      </c>
      <c r="B480" s="28" t="s">
        <v>330</v>
      </c>
      <c r="C480" s="28" t="s">
        <v>352</v>
      </c>
      <c r="D480" s="28"/>
      <c r="E480" s="26">
        <f>E481</f>
        <v>2397</v>
      </c>
      <c r="F480" s="26">
        <f t="shared" ref="F480:G480" si="116">F481</f>
        <v>0</v>
      </c>
      <c r="G480" s="26">
        <f t="shared" si="116"/>
        <v>0</v>
      </c>
    </row>
    <row r="481" spans="1:7" ht="45" outlineLevel="2" x14ac:dyDescent="0.25">
      <c r="A481" s="23" t="s">
        <v>312</v>
      </c>
      <c r="B481" s="28" t="s">
        <v>330</v>
      </c>
      <c r="C481" s="28" t="s">
        <v>352</v>
      </c>
      <c r="D481" s="28" t="s">
        <v>318</v>
      </c>
      <c r="E481" s="26">
        <v>2397</v>
      </c>
      <c r="F481" s="27">
        <v>0</v>
      </c>
      <c r="G481" s="27">
        <v>0</v>
      </c>
    </row>
    <row r="482" spans="1:7" ht="30" outlineLevel="2" x14ac:dyDescent="0.25">
      <c r="A482" s="31" t="s">
        <v>353</v>
      </c>
      <c r="B482" s="28" t="s">
        <v>330</v>
      </c>
      <c r="C482" s="28" t="s">
        <v>354</v>
      </c>
      <c r="D482" s="29"/>
      <c r="E482" s="26">
        <f>E483</f>
        <v>709102.2</v>
      </c>
      <c r="F482" s="26">
        <f t="shared" ref="F482:G483" si="117">F483</f>
        <v>634172.1</v>
      </c>
      <c r="G482" s="26">
        <f t="shared" si="117"/>
        <v>633862.69999999995</v>
      </c>
    </row>
    <row r="483" spans="1:7" ht="45" outlineLevel="2" x14ac:dyDescent="0.25">
      <c r="A483" s="59" t="s">
        <v>355</v>
      </c>
      <c r="B483" s="28" t="s">
        <v>330</v>
      </c>
      <c r="C483" s="28" t="s">
        <v>356</v>
      </c>
      <c r="D483" s="29"/>
      <c r="E483" s="26">
        <f>E484</f>
        <v>709102.2</v>
      </c>
      <c r="F483" s="26">
        <f t="shared" si="117"/>
        <v>634172.1</v>
      </c>
      <c r="G483" s="26">
        <f t="shared" si="117"/>
        <v>633862.69999999995</v>
      </c>
    </row>
    <row r="484" spans="1:7" outlineLevel="2" x14ac:dyDescent="0.25">
      <c r="A484" s="31" t="s">
        <v>34</v>
      </c>
      <c r="B484" s="28" t="s">
        <v>330</v>
      </c>
      <c r="C484" s="28" t="s">
        <v>356</v>
      </c>
      <c r="D484" s="29">
        <v>800</v>
      </c>
      <c r="E484" s="26">
        <v>709102.2</v>
      </c>
      <c r="F484" s="27">
        <v>634172.1</v>
      </c>
      <c r="G484" s="27">
        <v>633862.69999999995</v>
      </c>
    </row>
    <row r="485" spans="1:7" ht="30" outlineLevel="2" x14ac:dyDescent="0.25">
      <c r="A485" s="59" t="s">
        <v>357</v>
      </c>
      <c r="B485" s="28" t="s">
        <v>330</v>
      </c>
      <c r="C485" s="28" t="s">
        <v>358</v>
      </c>
      <c r="D485" s="29"/>
      <c r="E485" s="26">
        <f>E486</f>
        <v>7762</v>
      </c>
      <c r="F485" s="26">
        <f t="shared" ref="F485:G486" si="118">F486</f>
        <v>7762</v>
      </c>
      <c r="G485" s="26">
        <f t="shared" si="118"/>
        <v>9382.7999999999993</v>
      </c>
    </row>
    <row r="486" spans="1:7" ht="75" outlineLevel="2" x14ac:dyDescent="0.25">
      <c r="A486" s="59" t="s">
        <v>359</v>
      </c>
      <c r="B486" s="28" t="s">
        <v>330</v>
      </c>
      <c r="C486" s="28" t="s">
        <v>360</v>
      </c>
      <c r="D486" s="29"/>
      <c r="E486" s="26">
        <f>E487</f>
        <v>7762</v>
      </c>
      <c r="F486" s="26">
        <f t="shared" si="118"/>
        <v>7762</v>
      </c>
      <c r="G486" s="26">
        <f t="shared" si="118"/>
        <v>9382.7999999999993</v>
      </c>
    </row>
    <row r="487" spans="1:7" ht="45" outlineLevel="2" x14ac:dyDescent="0.25">
      <c r="A487" s="23" t="s">
        <v>312</v>
      </c>
      <c r="B487" s="28" t="s">
        <v>330</v>
      </c>
      <c r="C487" s="28" t="s">
        <v>360</v>
      </c>
      <c r="D487" s="29">
        <v>600</v>
      </c>
      <c r="E487" s="26">
        <v>7762</v>
      </c>
      <c r="F487" s="27">
        <v>7762</v>
      </c>
      <c r="G487" s="27">
        <v>9382.7999999999993</v>
      </c>
    </row>
    <row r="488" spans="1:7" ht="45" outlineLevel="2" x14ac:dyDescent="0.25">
      <c r="A488" s="23" t="s">
        <v>319</v>
      </c>
      <c r="B488" s="28" t="s">
        <v>330</v>
      </c>
      <c r="C488" s="28" t="s">
        <v>320</v>
      </c>
      <c r="D488" s="28"/>
      <c r="E488" s="26">
        <f>E491+E493+E489</f>
        <v>16556.3</v>
      </c>
      <c r="F488" s="26">
        <f>F491+F493</f>
        <v>2127.6999999999998</v>
      </c>
      <c r="G488" s="26">
        <f>G491+G493</f>
        <v>2127.6999999999998</v>
      </c>
    </row>
    <row r="489" spans="1:7" ht="45" outlineLevel="2" x14ac:dyDescent="0.25">
      <c r="A489" s="23" t="s">
        <v>640</v>
      </c>
      <c r="B489" s="28" t="s">
        <v>330</v>
      </c>
      <c r="C489" s="28" t="s">
        <v>643</v>
      </c>
      <c r="D489" s="28"/>
      <c r="E489" s="26">
        <f>E490</f>
        <v>1776.3</v>
      </c>
      <c r="F489" s="26">
        <v>0</v>
      </c>
      <c r="G489" s="26">
        <v>0</v>
      </c>
    </row>
    <row r="490" spans="1:7" ht="45" outlineLevel="2" x14ac:dyDescent="0.25">
      <c r="A490" s="23" t="s">
        <v>312</v>
      </c>
      <c r="B490" s="28" t="s">
        <v>330</v>
      </c>
      <c r="C490" s="28" t="s">
        <v>643</v>
      </c>
      <c r="D490" s="28" t="s">
        <v>318</v>
      </c>
      <c r="E490" s="26">
        <v>1776.3</v>
      </c>
      <c r="F490" s="26">
        <v>0</v>
      </c>
      <c r="G490" s="26">
        <v>0</v>
      </c>
    </row>
    <row r="491" spans="1:7" ht="30" outlineLevel="2" x14ac:dyDescent="0.25">
      <c r="A491" s="23" t="s">
        <v>361</v>
      </c>
      <c r="B491" s="28" t="s">
        <v>330</v>
      </c>
      <c r="C491" s="28" t="s">
        <v>362</v>
      </c>
      <c r="D491" s="28"/>
      <c r="E491" s="26">
        <f>E492</f>
        <v>12652.3</v>
      </c>
      <c r="F491" s="26">
        <f t="shared" ref="F491:G491" si="119">F492</f>
        <v>0</v>
      </c>
      <c r="G491" s="26">
        <f t="shared" si="119"/>
        <v>0</v>
      </c>
    </row>
    <row r="492" spans="1:7" ht="45" outlineLevel="2" x14ac:dyDescent="0.25">
      <c r="A492" s="23" t="s">
        <v>312</v>
      </c>
      <c r="B492" s="28" t="s">
        <v>330</v>
      </c>
      <c r="C492" s="28" t="s">
        <v>362</v>
      </c>
      <c r="D492" s="28" t="s">
        <v>318</v>
      </c>
      <c r="E492" s="26">
        <v>12652.3</v>
      </c>
      <c r="F492" s="27">
        <v>0</v>
      </c>
      <c r="G492" s="27">
        <v>0</v>
      </c>
    </row>
    <row r="493" spans="1:7" ht="45" outlineLevel="2" x14ac:dyDescent="0.25">
      <c r="A493" s="23" t="s">
        <v>363</v>
      </c>
      <c r="B493" s="28" t="s">
        <v>330</v>
      </c>
      <c r="C493" s="28" t="s">
        <v>364</v>
      </c>
      <c r="D493" s="28"/>
      <c r="E493" s="26">
        <f>E494</f>
        <v>2127.6999999999998</v>
      </c>
      <c r="F493" s="26">
        <f t="shared" ref="F493:G493" si="120">F494</f>
        <v>2127.6999999999998</v>
      </c>
      <c r="G493" s="26">
        <f t="shared" si="120"/>
        <v>2127.6999999999998</v>
      </c>
    </row>
    <row r="494" spans="1:7" ht="45" outlineLevel="2" x14ac:dyDescent="0.25">
      <c r="A494" s="23" t="s">
        <v>312</v>
      </c>
      <c r="B494" s="28" t="s">
        <v>330</v>
      </c>
      <c r="C494" s="28" t="s">
        <v>364</v>
      </c>
      <c r="D494" s="28" t="s">
        <v>318</v>
      </c>
      <c r="E494" s="26">
        <v>2127.6999999999998</v>
      </c>
      <c r="F494" s="27">
        <v>2127.6999999999998</v>
      </c>
      <c r="G494" s="27">
        <v>2127.6999999999998</v>
      </c>
    </row>
    <row r="495" spans="1:7" ht="30" outlineLevel="2" x14ac:dyDescent="0.25">
      <c r="A495" s="21" t="s">
        <v>401</v>
      </c>
      <c r="B495" s="3" t="s">
        <v>330</v>
      </c>
      <c r="C495" s="3" t="s">
        <v>402</v>
      </c>
      <c r="D495" s="3"/>
      <c r="E495" s="26">
        <f>E496</f>
        <v>464.3</v>
      </c>
      <c r="F495" s="26">
        <f t="shared" ref="F495:G497" si="121">F496</f>
        <v>0</v>
      </c>
      <c r="G495" s="26">
        <f t="shared" si="121"/>
        <v>0</v>
      </c>
    </row>
    <row r="496" spans="1:7" ht="30" outlineLevel="2" x14ac:dyDescent="0.25">
      <c r="A496" s="44" t="s">
        <v>419</v>
      </c>
      <c r="B496" s="3" t="s">
        <v>330</v>
      </c>
      <c r="C496" s="3" t="s">
        <v>420</v>
      </c>
      <c r="D496" s="34"/>
      <c r="E496" s="26">
        <f>E497</f>
        <v>464.3</v>
      </c>
      <c r="F496" s="26">
        <f t="shared" si="121"/>
        <v>0</v>
      </c>
      <c r="G496" s="26">
        <f t="shared" si="121"/>
        <v>0</v>
      </c>
    </row>
    <row r="497" spans="1:7" ht="30" outlineLevel="2" x14ac:dyDescent="0.25">
      <c r="A497" s="44" t="s">
        <v>421</v>
      </c>
      <c r="B497" s="3" t="s">
        <v>330</v>
      </c>
      <c r="C497" s="3" t="s">
        <v>422</v>
      </c>
      <c r="D497" s="34"/>
      <c r="E497" s="26">
        <f>E498</f>
        <v>464.3</v>
      </c>
      <c r="F497" s="26">
        <f t="shared" si="121"/>
        <v>0</v>
      </c>
      <c r="G497" s="26">
        <f t="shared" si="121"/>
        <v>0</v>
      </c>
    </row>
    <row r="498" spans="1:7" ht="45" outlineLevel="2" x14ac:dyDescent="0.25">
      <c r="A498" s="22" t="s">
        <v>312</v>
      </c>
      <c r="B498" s="3" t="s">
        <v>330</v>
      </c>
      <c r="C498" s="3" t="s">
        <v>422</v>
      </c>
      <c r="D498" s="34">
        <v>600</v>
      </c>
      <c r="E498" s="26">
        <f>114.3+350</f>
        <v>464.3</v>
      </c>
      <c r="F498" s="27">
        <v>0</v>
      </c>
      <c r="G498" s="27">
        <v>0</v>
      </c>
    </row>
    <row r="499" spans="1:7" ht="60" outlineLevel="2" x14ac:dyDescent="0.25">
      <c r="A499" s="60" t="s">
        <v>323</v>
      </c>
      <c r="B499" s="51" t="s">
        <v>330</v>
      </c>
      <c r="C499" s="51" t="s">
        <v>324</v>
      </c>
      <c r="D499" s="53"/>
      <c r="E499" s="26">
        <f>E500</f>
        <v>4178</v>
      </c>
      <c r="F499" s="26">
        <f t="shared" ref="F499:G499" si="122">F500</f>
        <v>5636.3</v>
      </c>
      <c r="G499" s="26">
        <f t="shared" si="122"/>
        <v>5636.3</v>
      </c>
    </row>
    <row r="500" spans="1:7" ht="45" outlineLevel="2" x14ac:dyDescent="0.25">
      <c r="A500" s="61" t="s">
        <v>325</v>
      </c>
      <c r="B500" s="51" t="s">
        <v>330</v>
      </c>
      <c r="C500" s="51" t="s">
        <v>326</v>
      </c>
      <c r="D500" s="53"/>
      <c r="E500" s="26">
        <f>E501+E503+E505</f>
        <v>4178</v>
      </c>
      <c r="F500" s="26">
        <f t="shared" ref="F500:G500" si="123">F501+F503+F505</f>
        <v>5636.3</v>
      </c>
      <c r="G500" s="26">
        <f t="shared" si="123"/>
        <v>5636.3</v>
      </c>
    </row>
    <row r="501" spans="1:7" ht="30" outlineLevel="2" x14ac:dyDescent="0.25">
      <c r="A501" s="59" t="s">
        <v>365</v>
      </c>
      <c r="B501" s="51" t="s">
        <v>330</v>
      </c>
      <c r="C501" s="51" t="s">
        <v>366</v>
      </c>
      <c r="D501" s="53"/>
      <c r="E501" s="26">
        <f>E502</f>
        <v>1333.9</v>
      </c>
      <c r="F501" s="26">
        <f t="shared" ref="F501:G501" si="124">F502</f>
        <v>813.7</v>
      </c>
      <c r="G501" s="26">
        <f t="shared" si="124"/>
        <v>813.7</v>
      </c>
    </row>
    <row r="502" spans="1:7" ht="45" outlineLevel="2" x14ac:dyDescent="0.25">
      <c r="A502" s="23" t="s">
        <v>312</v>
      </c>
      <c r="B502" s="51" t="s">
        <v>330</v>
      </c>
      <c r="C502" s="51" t="s">
        <v>366</v>
      </c>
      <c r="D502" s="53">
        <v>600</v>
      </c>
      <c r="E502" s="26">
        <v>1333.9</v>
      </c>
      <c r="F502" s="27">
        <v>813.7</v>
      </c>
      <c r="G502" s="27">
        <v>813.7</v>
      </c>
    </row>
    <row r="503" spans="1:7" ht="30" outlineLevel="2" x14ac:dyDescent="0.25">
      <c r="A503" s="50" t="s">
        <v>327</v>
      </c>
      <c r="B503" s="51" t="s">
        <v>330</v>
      </c>
      <c r="C503" s="51" t="s">
        <v>328</v>
      </c>
      <c r="D503" s="53"/>
      <c r="E503" s="26">
        <f>E504</f>
        <v>2022.6</v>
      </c>
      <c r="F503" s="26">
        <f t="shared" ref="F503:G503" si="125">F504</f>
        <v>2022.6</v>
      </c>
      <c r="G503" s="26">
        <f t="shared" si="125"/>
        <v>2022.6</v>
      </c>
    </row>
    <row r="504" spans="1:7" ht="45" outlineLevel="2" x14ac:dyDescent="0.25">
      <c r="A504" s="23" t="s">
        <v>312</v>
      </c>
      <c r="B504" s="51" t="s">
        <v>330</v>
      </c>
      <c r="C504" s="51" t="s">
        <v>328</v>
      </c>
      <c r="D504" s="53">
        <v>600</v>
      </c>
      <c r="E504" s="26">
        <v>2022.6</v>
      </c>
      <c r="F504" s="27">
        <v>2022.6</v>
      </c>
      <c r="G504" s="27">
        <v>2022.6</v>
      </c>
    </row>
    <row r="505" spans="1:7" ht="105" outlineLevel="2" x14ac:dyDescent="0.25">
      <c r="A505" s="23" t="s">
        <v>367</v>
      </c>
      <c r="B505" s="51" t="s">
        <v>330</v>
      </c>
      <c r="C505" s="51" t="s">
        <v>368</v>
      </c>
      <c r="D505" s="53"/>
      <c r="E505" s="26">
        <f>E506</f>
        <v>821.5</v>
      </c>
      <c r="F505" s="26">
        <f t="shared" ref="F505:G505" si="126">F506</f>
        <v>2800</v>
      </c>
      <c r="G505" s="26">
        <f t="shared" si="126"/>
        <v>2800</v>
      </c>
    </row>
    <row r="506" spans="1:7" ht="30" outlineLevel="2" x14ac:dyDescent="0.25">
      <c r="A506" s="23" t="s">
        <v>20</v>
      </c>
      <c r="B506" s="51" t="s">
        <v>330</v>
      </c>
      <c r="C506" s="51" t="s">
        <v>368</v>
      </c>
      <c r="D506" s="53">
        <v>300</v>
      </c>
      <c r="E506" s="26">
        <v>821.5</v>
      </c>
      <c r="F506" s="27">
        <v>2800</v>
      </c>
      <c r="G506" s="27">
        <v>2800</v>
      </c>
    </row>
    <row r="507" spans="1:7" outlineLevel="1" x14ac:dyDescent="0.25">
      <c r="A507" s="23" t="s">
        <v>369</v>
      </c>
      <c r="B507" s="51" t="s">
        <v>370</v>
      </c>
      <c r="C507" s="51"/>
      <c r="D507" s="53"/>
      <c r="E507" s="26">
        <f>E508+E527</f>
        <v>427665</v>
      </c>
      <c r="F507" s="26">
        <f>F508+F527</f>
        <v>385725.1</v>
      </c>
      <c r="G507" s="26">
        <f>G508+G527</f>
        <v>372951.9</v>
      </c>
    </row>
    <row r="508" spans="1:7" ht="30" outlineLevel="2" x14ac:dyDescent="0.25">
      <c r="A508" s="23" t="s">
        <v>305</v>
      </c>
      <c r="B508" s="28" t="s">
        <v>370</v>
      </c>
      <c r="C508" s="28" t="s">
        <v>306</v>
      </c>
      <c r="D508" s="62"/>
      <c r="E508" s="26">
        <f>E509+E523</f>
        <v>252511.2</v>
      </c>
      <c r="F508" s="26">
        <f>F509</f>
        <v>215218.5</v>
      </c>
      <c r="G508" s="26">
        <f>G509</f>
        <v>196297</v>
      </c>
    </row>
    <row r="509" spans="1:7" ht="30" outlineLevel="2" x14ac:dyDescent="0.25">
      <c r="A509" s="31" t="s">
        <v>307</v>
      </c>
      <c r="B509" s="28" t="s">
        <v>370</v>
      </c>
      <c r="C509" s="28" t="s">
        <v>308</v>
      </c>
      <c r="D509" s="62"/>
      <c r="E509" s="26">
        <f>E510+E520</f>
        <v>252486.6</v>
      </c>
      <c r="F509" s="26">
        <f t="shared" ref="F509:G509" si="127">F510</f>
        <v>215218.5</v>
      </c>
      <c r="G509" s="26">
        <f t="shared" si="127"/>
        <v>196297</v>
      </c>
    </row>
    <row r="510" spans="1:7" ht="45" outlineLevel="2" x14ac:dyDescent="0.25">
      <c r="A510" s="31" t="s">
        <v>309</v>
      </c>
      <c r="B510" s="28" t="s">
        <v>370</v>
      </c>
      <c r="C510" s="28" t="s">
        <v>310</v>
      </c>
      <c r="D510" s="62"/>
      <c r="E510" s="26">
        <f>E511+E513+E516+E518</f>
        <v>250217.80000000002</v>
      </c>
      <c r="F510" s="26">
        <f>F511+F513+F516+F518</f>
        <v>215218.5</v>
      </c>
      <c r="G510" s="26">
        <f>G511+G513+G516+G518</f>
        <v>196297</v>
      </c>
    </row>
    <row r="511" spans="1:7" ht="45" outlineLevel="2" x14ac:dyDescent="0.25">
      <c r="A511" s="31" t="s">
        <v>275</v>
      </c>
      <c r="B511" s="28" t="s">
        <v>370</v>
      </c>
      <c r="C511" s="28" t="s">
        <v>311</v>
      </c>
      <c r="D511" s="29"/>
      <c r="E511" s="26">
        <f>E512</f>
        <v>158823.29999999999</v>
      </c>
      <c r="F511" s="26">
        <f t="shared" ref="F511:G511" si="128">F512</f>
        <v>153389</v>
      </c>
      <c r="G511" s="26">
        <f t="shared" si="128"/>
        <v>157694</v>
      </c>
    </row>
    <row r="512" spans="1:7" ht="45" outlineLevel="2" x14ac:dyDescent="0.25">
      <c r="A512" s="23" t="s">
        <v>312</v>
      </c>
      <c r="B512" s="28" t="s">
        <v>370</v>
      </c>
      <c r="C512" s="28" t="s">
        <v>311</v>
      </c>
      <c r="D512" s="29">
        <v>600</v>
      </c>
      <c r="E512" s="26">
        <v>158823.29999999999</v>
      </c>
      <c r="F512" s="27">
        <v>153389</v>
      </c>
      <c r="G512" s="27">
        <v>157694</v>
      </c>
    </row>
    <row r="513" spans="1:7" ht="45" outlineLevel="2" x14ac:dyDescent="0.25">
      <c r="A513" s="22" t="s">
        <v>371</v>
      </c>
      <c r="B513" s="28" t="s">
        <v>370</v>
      </c>
      <c r="C513" s="28" t="s">
        <v>372</v>
      </c>
      <c r="D513" s="29"/>
      <c r="E513" s="26">
        <f>E514+E515</f>
        <v>90903.2</v>
      </c>
      <c r="F513" s="26">
        <f t="shared" ref="F513:G513" si="129">F514</f>
        <v>61407.4</v>
      </c>
      <c r="G513" s="26">
        <f t="shared" si="129"/>
        <v>38339.4</v>
      </c>
    </row>
    <row r="514" spans="1:7" ht="45" outlineLevel="2" x14ac:dyDescent="0.25">
      <c r="A514" s="22" t="s">
        <v>312</v>
      </c>
      <c r="B514" s="28" t="s">
        <v>370</v>
      </c>
      <c r="C514" s="28" t="s">
        <v>372</v>
      </c>
      <c r="D514" s="29">
        <v>600</v>
      </c>
      <c r="E514" s="26">
        <v>85903.9</v>
      </c>
      <c r="F514" s="27">
        <v>61407.4</v>
      </c>
      <c r="G514" s="27">
        <v>38339.4</v>
      </c>
    </row>
    <row r="515" spans="1:7" outlineLevel="2" x14ac:dyDescent="0.25">
      <c r="A515" s="21" t="s">
        <v>34</v>
      </c>
      <c r="B515" s="28" t="s">
        <v>370</v>
      </c>
      <c r="C515" s="28" t="s">
        <v>372</v>
      </c>
      <c r="D515" s="29">
        <v>800</v>
      </c>
      <c r="E515" s="26">
        <v>4999.3</v>
      </c>
      <c r="F515" s="27">
        <v>0</v>
      </c>
      <c r="G515" s="27">
        <v>0</v>
      </c>
    </row>
    <row r="516" spans="1:7" ht="105" outlineLevel="2" x14ac:dyDescent="0.25">
      <c r="A516" s="23" t="s">
        <v>373</v>
      </c>
      <c r="B516" s="28" t="s">
        <v>370</v>
      </c>
      <c r="C516" s="28" t="s">
        <v>374</v>
      </c>
      <c r="D516" s="29"/>
      <c r="E516" s="26">
        <f>E517</f>
        <v>320.10000000000002</v>
      </c>
      <c r="F516" s="26">
        <f t="shared" ref="F516:G516" si="130">F517</f>
        <v>422.1</v>
      </c>
      <c r="G516" s="26">
        <f t="shared" si="130"/>
        <v>263.60000000000002</v>
      </c>
    </row>
    <row r="517" spans="1:7" ht="45" outlineLevel="2" x14ac:dyDescent="0.25">
      <c r="A517" s="23" t="s">
        <v>312</v>
      </c>
      <c r="B517" s="28" t="s">
        <v>370</v>
      </c>
      <c r="C517" s="28" t="s">
        <v>374</v>
      </c>
      <c r="D517" s="29">
        <v>600</v>
      </c>
      <c r="E517" s="26">
        <v>320.10000000000002</v>
      </c>
      <c r="F517" s="27">
        <v>422.1</v>
      </c>
      <c r="G517" s="27">
        <v>263.60000000000002</v>
      </c>
    </row>
    <row r="518" spans="1:7" ht="45" outlineLevel="2" x14ac:dyDescent="0.25">
      <c r="A518" s="35" t="s">
        <v>314</v>
      </c>
      <c r="B518" s="36" t="s">
        <v>370</v>
      </c>
      <c r="C518" s="36" t="s">
        <v>315</v>
      </c>
      <c r="D518" s="46"/>
      <c r="E518" s="26">
        <f>E519</f>
        <v>171.20000000000005</v>
      </c>
      <c r="F518" s="26">
        <f t="shared" ref="F518:G518" si="131">F519</f>
        <v>0</v>
      </c>
      <c r="G518" s="26">
        <f t="shared" si="131"/>
        <v>0</v>
      </c>
    </row>
    <row r="519" spans="1:7" ht="45" outlineLevel="2" x14ac:dyDescent="0.25">
      <c r="A519" s="35" t="s">
        <v>312</v>
      </c>
      <c r="B519" s="36" t="s">
        <v>370</v>
      </c>
      <c r="C519" s="36" t="s">
        <v>315</v>
      </c>
      <c r="D519" s="46">
        <v>600</v>
      </c>
      <c r="E519" s="26">
        <v>171.20000000000005</v>
      </c>
      <c r="F519" s="27">
        <v>0</v>
      </c>
      <c r="G519" s="27">
        <v>0</v>
      </c>
    </row>
    <row r="520" spans="1:7" ht="45" outlineLevel="2" x14ac:dyDescent="0.25">
      <c r="A520" s="35" t="s">
        <v>319</v>
      </c>
      <c r="B520" s="36" t="s">
        <v>370</v>
      </c>
      <c r="C520" s="36" t="s">
        <v>320</v>
      </c>
      <c r="D520" s="46"/>
      <c r="E520" s="26">
        <f>E521</f>
        <v>2268.8000000000002</v>
      </c>
      <c r="F520" s="27">
        <v>0</v>
      </c>
      <c r="G520" s="27">
        <v>0</v>
      </c>
    </row>
    <row r="521" spans="1:7" ht="45" outlineLevel="2" x14ac:dyDescent="0.25">
      <c r="A521" s="35" t="s">
        <v>640</v>
      </c>
      <c r="B521" s="36" t="s">
        <v>370</v>
      </c>
      <c r="C521" s="36" t="s">
        <v>643</v>
      </c>
      <c r="D521" s="46"/>
      <c r="E521" s="26">
        <f>E522</f>
        <v>2268.8000000000002</v>
      </c>
      <c r="F521" s="27">
        <v>0</v>
      </c>
      <c r="G521" s="27">
        <v>0</v>
      </c>
    </row>
    <row r="522" spans="1:7" ht="45" outlineLevel="2" x14ac:dyDescent="0.25">
      <c r="A522" s="35" t="s">
        <v>312</v>
      </c>
      <c r="B522" s="36" t="s">
        <v>370</v>
      </c>
      <c r="C522" s="36" t="s">
        <v>643</v>
      </c>
      <c r="D522" s="36" t="s">
        <v>318</v>
      </c>
      <c r="E522" s="26">
        <v>2268.8000000000002</v>
      </c>
      <c r="F522" s="27">
        <v>0</v>
      </c>
      <c r="G522" s="27">
        <v>0</v>
      </c>
    </row>
    <row r="523" spans="1:7" ht="60" outlineLevel="2" x14ac:dyDescent="0.25">
      <c r="A523" s="66" t="s">
        <v>323</v>
      </c>
      <c r="B523" s="36" t="s">
        <v>370</v>
      </c>
      <c r="C523" s="68" t="s">
        <v>324</v>
      </c>
      <c r="D523" s="67"/>
      <c r="E523" s="26">
        <f>E524</f>
        <v>24.6</v>
      </c>
      <c r="F523" s="26">
        <f t="shared" ref="F523:G523" si="132">F524</f>
        <v>0</v>
      </c>
      <c r="G523" s="26">
        <f t="shared" si="132"/>
        <v>0</v>
      </c>
    </row>
    <row r="524" spans="1:7" ht="45" outlineLevel="2" x14ac:dyDescent="0.25">
      <c r="A524" s="69" t="s">
        <v>325</v>
      </c>
      <c r="B524" s="13" t="s">
        <v>370</v>
      </c>
      <c r="C524" s="68" t="s">
        <v>326</v>
      </c>
      <c r="D524" s="67"/>
      <c r="E524" s="26">
        <f>E525</f>
        <v>24.6</v>
      </c>
      <c r="F524" s="26">
        <f t="shared" ref="F524:G524" si="133">F525</f>
        <v>0</v>
      </c>
      <c r="G524" s="26">
        <f t="shared" si="133"/>
        <v>0</v>
      </c>
    </row>
    <row r="525" spans="1:7" ht="30" outlineLevel="2" x14ac:dyDescent="0.25">
      <c r="A525" s="70" t="s">
        <v>327</v>
      </c>
      <c r="B525" s="13" t="s">
        <v>370</v>
      </c>
      <c r="C525" s="68" t="s">
        <v>328</v>
      </c>
      <c r="D525" s="67"/>
      <c r="E525" s="26">
        <f>E526</f>
        <v>24.6</v>
      </c>
      <c r="F525" s="26">
        <f t="shared" ref="F525:G525" si="134">F526</f>
        <v>0</v>
      </c>
      <c r="G525" s="26">
        <f t="shared" si="134"/>
        <v>0</v>
      </c>
    </row>
    <row r="526" spans="1:7" ht="45" outlineLevel="2" x14ac:dyDescent="0.25">
      <c r="A526" s="22" t="s">
        <v>312</v>
      </c>
      <c r="B526" s="13" t="s">
        <v>370</v>
      </c>
      <c r="C526" s="68" t="s">
        <v>328</v>
      </c>
      <c r="D526" s="67">
        <v>600</v>
      </c>
      <c r="E526" s="26">
        <v>24.6</v>
      </c>
      <c r="F526" s="27">
        <v>0</v>
      </c>
      <c r="G526" s="27">
        <v>0</v>
      </c>
    </row>
    <row r="527" spans="1:7" ht="30" outlineLevel="2" x14ac:dyDescent="0.25">
      <c r="A527" s="21" t="s">
        <v>375</v>
      </c>
      <c r="B527" s="3" t="s">
        <v>370</v>
      </c>
      <c r="C527" s="63" t="s">
        <v>376</v>
      </c>
      <c r="D527" s="3"/>
      <c r="E527" s="1">
        <f>E528</f>
        <v>175153.8</v>
      </c>
      <c r="F527" s="1">
        <f t="shared" ref="F527:G530" si="135">F528</f>
        <v>170506.6</v>
      </c>
      <c r="G527" s="1">
        <f t="shared" si="135"/>
        <v>176654.9</v>
      </c>
    </row>
    <row r="528" spans="1:7" ht="30" outlineLevel="2" x14ac:dyDescent="0.25">
      <c r="A528" s="22" t="s">
        <v>377</v>
      </c>
      <c r="B528" s="3" t="s">
        <v>370</v>
      </c>
      <c r="C528" s="3" t="s">
        <v>378</v>
      </c>
      <c r="D528" s="3"/>
      <c r="E528" s="1">
        <f>E529</f>
        <v>175153.8</v>
      </c>
      <c r="F528" s="1">
        <f t="shared" si="135"/>
        <v>170506.6</v>
      </c>
      <c r="G528" s="1">
        <f t="shared" si="135"/>
        <v>176654.9</v>
      </c>
    </row>
    <row r="529" spans="1:7" ht="45" outlineLevel="2" x14ac:dyDescent="0.25">
      <c r="A529" s="22" t="s">
        <v>379</v>
      </c>
      <c r="B529" s="3" t="s">
        <v>370</v>
      </c>
      <c r="C529" s="4" t="s">
        <v>380</v>
      </c>
      <c r="D529" s="3"/>
      <c r="E529" s="1">
        <f>E530</f>
        <v>175153.8</v>
      </c>
      <c r="F529" s="1">
        <f t="shared" si="135"/>
        <v>170506.6</v>
      </c>
      <c r="G529" s="1">
        <f t="shared" si="135"/>
        <v>176654.9</v>
      </c>
    </row>
    <row r="530" spans="1:7" ht="45" outlineLevel="2" x14ac:dyDescent="0.25">
      <c r="A530" s="21" t="s">
        <v>275</v>
      </c>
      <c r="B530" s="3" t="s">
        <v>370</v>
      </c>
      <c r="C530" s="3" t="s">
        <v>381</v>
      </c>
      <c r="D530" s="3"/>
      <c r="E530" s="1">
        <f>E531</f>
        <v>175153.8</v>
      </c>
      <c r="F530" s="1">
        <f t="shared" si="135"/>
        <v>170506.6</v>
      </c>
      <c r="G530" s="1">
        <f t="shared" si="135"/>
        <v>176654.9</v>
      </c>
    </row>
    <row r="531" spans="1:7" ht="45" outlineLevel="2" x14ac:dyDescent="0.25">
      <c r="A531" s="22" t="s">
        <v>312</v>
      </c>
      <c r="B531" s="3" t="s">
        <v>370</v>
      </c>
      <c r="C531" s="3" t="s">
        <v>381</v>
      </c>
      <c r="D531" s="3" t="s">
        <v>318</v>
      </c>
      <c r="E531" s="1">
        <v>175153.8</v>
      </c>
      <c r="F531" s="1">
        <v>170506.6</v>
      </c>
      <c r="G531" s="1">
        <v>176654.9</v>
      </c>
    </row>
    <row r="532" spans="1:7" outlineLevel="1" x14ac:dyDescent="0.25">
      <c r="A532" s="22" t="s">
        <v>382</v>
      </c>
      <c r="B532" s="3" t="s">
        <v>383</v>
      </c>
      <c r="C532" s="3"/>
      <c r="D532" s="3"/>
      <c r="E532" s="16">
        <f>E533</f>
        <v>33694.9</v>
      </c>
      <c r="F532" s="16">
        <f t="shared" ref="F532:G532" si="136">F533</f>
        <v>23908.2</v>
      </c>
      <c r="G532" s="16">
        <f t="shared" si="136"/>
        <v>23952.399999999998</v>
      </c>
    </row>
    <row r="533" spans="1:7" ht="30" outlineLevel="2" x14ac:dyDescent="0.25">
      <c r="A533" s="22" t="s">
        <v>384</v>
      </c>
      <c r="B533" s="3" t="s">
        <v>383</v>
      </c>
      <c r="C533" s="3" t="s">
        <v>385</v>
      </c>
      <c r="D533" s="3"/>
      <c r="E533" s="16">
        <f>E534+E539</f>
        <v>33694.9</v>
      </c>
      <c r="F533" s="16">
        <f>F534+F539</f>
        <v>23908.2</v>
      </c>
      <c r="G533" s="16">
        <f>G534+G539</f>
        <v>23952.399999999998</v>
      </c>
    </row>
    <row r="534" spans="1:7" ht="30" outlineLevel="2" x14ac:dyDescent="0.25">
      <c r="A534" s="22" t="s">
        <v>386</v>
      </c>
      <c r="B534" s="3" t="s">
        <v>383</v>
      </c>
      <c r="C534" s="3" t="s">
        <v>387</v>
      </c>
      <c r="D534" s="5"/>
      <c r="E534" s="16">
        <f>E535+E537</f>
        <v>4449.2</v>
      </c>
      <c r="F534" s="16">
        <f>F535+F537</f>
        <v>1575</v>
      </c>
      <c r="G534" s="16">
        <f>G535+G537</f>
        <v>983.30000000000007</v>
      </c>
    </row>
    <row r="535" spans="1:7" ht="30" outlineLevel="2" x14ac:dyDescent="0.25">
      <c r="A535" s="22" t="s">
        <v>388</v>
      </c>
      <c r="B535" s="3" t="s">
        <v>383</v>
      </c>
      <c r="C535" s="3" t="s">
        <v>389</v>
      </c>
      <c r="D535" s="5"/>
      <c r="E535" s="16">
        <f>E536</f>
        <v>3911.6</v>
      </c>
      <c r="F535" s="16">
        <f>F536</f>
        <v>1391.2</v>
      </c>
      <c r="G535" s="16">
        <f>G536</f>
        <v>868.6</v>
      </c>
    </row>
    <row r="536" spans="1:7" ht="30" outlineLevel="2" x14ac:dyDescent="0.25">
      <c r="A536" s="22" t="s">
        <v>228</v>
      </c>
      <c r="B536" s="3" t="s">
        <v>383</v>
      </c>
      <c r="C536" s="3" t="s">
        <v>389</v>
      </c>
      <c r="D536" s="5">
        <v>200</v>
      </c>
      <c r="E536" s="16">
        <v>3911.6</v>
      </c>
      <c r="F536" s="16">
        <v>1391.2</v>
      </c>
      <c r="G536" s="33">
        <v>868.6</v>
      </c>
    </row>
    <row r="537" spans="1:7" ht="30" outlineLevel="2" x14ac:dyDescent="0.25">
      <c r="A537" s="19" t="s">
        <v>390</v>
      </c>
      <c r="B537" s="3" t="s">
        <v>383</v>
      </c>
      <c r="C537" s="3" t="s">
        <v>391</v>
      </c>
      <c r="D537" s="5"/>
      <c r="E537" s="16">
        <f>E538</f>
        <v>537.6</v>
      </c>
      <c r="F537" s="16">
        <f>F538</f>
        <v>183.8</v>
      </c>
      <c r="G537" s="16">
        <f>G538</f>
        <v>114.7</v>
      </c>
    </row>
    <row r="538" spans="1:7" ht="30" outlineLevel="2" x14ac:dyDescent="0.25">
      <c r="A538" s="22" t="s">
        <v>20</v>
      </c>
      <c r="B538" s="3" t="s">
        <v>383</v>
      </c>
      <c r="C538" s="3" t="s">
        <v>391</v>
      </c>
      <c r="D538" s="5">
        <v>300</v>
      </c>
      <c r="E538" s="16">
        <v>537.6</v>
      </c>
      <c r="F538" s="16">
        <v>183.8</v>
      </c>
      <c r="G538" s="33">
        <v>114.7</v>
      </c>
    </row>
    <row r="539" spans="1:7" ht="45" outlineLevel="2" x14ac:dyDescent="0.25">
      <c r="A539" s="22" t="s">
        <v>392</v>
      </c>
      <c r="B539" s="3" t="s">
        <v>383</v>
      </c>
      <c r="C539" s="3" t="s">
        <v>393</v>
      </c>
      <c r="D539" s="5"/>
      <c r="E539" s="16">
        <f t="shared" ref="E539:G540" si="137">E540</f>
        <v>29245.7</v>
      </c>
      <c r="F539" s="16">
        <f t="shared" si="137"/>
        <v>22333.200000000001</v>
      </c>
      <c r="G539" s="16">
        <f t="shared" si="137"/>
        <v>22969.1</v>
      </c>
    </row>
    <row r="540" spans="1:7" ht="45" outlineLevel="2" x14ac:dyDescent="0.25">
      <c r="A540" s="22" t="s">
        <v>69</v>
      </c>
      <c r="B540" s="3" t="s">
        <v>383</v>
      </c>
      <c r="C540" s="3" t="s">
        <v>394</v>
      </c>
      <c r="D540" s="5"/>
      <c r="E540" s="16">
        <f t="shared" si="137"/>
        <v>29245.7</v>
      </c>
      <c r="F540" s="16">
        <f t="shared" si="137"/>
        <v>22333.200000000001</v>
      </c>
      <c r="G540" s="16">
        <f t="shared" si="137"/>
        <v>22969.1</v>
      </c>
    </row>
    <row r="541" spans="1:7" ht="45" outlineLevel="2" x14ac:dyDescent="0.25">
      <c r="A541" s="22" t="s">
        <v>312</v>
      </c>
      <c r="B541" s="3" t="s">
        <v>383</v>
      </c>
      <c r="C541" s="3" t="s">
        <v>394</v>
      </c>
      <c r="D541" s="5">
        <v>600</v>
      </c>
      <c r="E541" s="16">
        <v>29245.7</v>
      </c>
      <c r="F541" s="16">
        <v>22333.200000000001</v>
      </c>
      <c r="G541" s="33">
        <v>22969.1</v>
      </c>
    </row>
    <row r="542" spans="1:7" ht="22.5" customHeight="1" outlineLevel="1" x14ac:dyDescent="0.25">
      <c r="A542" s="23" t="s">
        <v>395</v>
      </c>
      <c r="B542" s="28" t="s">
        <v>396</v>
      </c>
      <c r="C542" s="30"/>
      <c r="D542" s="29"/>
      <c r="E542" s="26">
        <f>E543</f>
        <v>203265.5</v>
      </c>
      <c r="F542" s="26">
        <f t="shared" ref="F542:G542" si="138">F543</f>
        <v>195624.3</v>
      </c>
      <c r="G542" s="26">
        <f t="shared" si="138"/>
        <v>200824.5</v>
      </c>
    </row>
    <row r="543" spans="1:7" ht="30" outlineLevel="2" x14ac:dyDescent="0.25">
      <c r="A543" s="23" t="s">
        <v>305</v>
      </c>
      <c r="B543" s="28" t="s">
        <v>396</v>
      </c>
      <c r="C543" s="28" t="s">
        <v>306</v>
      </c>
      <c r="D543" s="29"/>
      <c r="E543" s="26">
        <f>E544+E556+E576</f>
        <v>203265.5</v>
      </c>
      <c r="F543" s="26">
        <f t="shared" ref="F543:G543" si="139">F544+F556+F576</f>
        <v>195624.3</v>
      </c>
      <c r="G543" s="26">
        <f t="shared" si="139"/>
        <v>200824.5</v>
      </c>
    </row>
    <row r="544" spans="1:7" ht="30" outlineLevel="2" x14ac:dyDescent="0.25">
      <c r="A544" s="31" t="s">
        <v>307</v>
      </c>
      <c r="B544" s="28" t="s">
        <v>396</v>
      </c>
      <c r="C544" s="28" t="s">
        <v>308</v>
      </c>
      <c r="D544" s="29"/>
      <c r="E544" s="26">
        <f>E545</f>
        <v>6363.2</v>
      </c>
      <c r="F544" s="26">
        <f t="shared" ref="F544:G544" si="140">F545</f>
        <v>4147.6000000000004</v>
      </c>
      <c r="G544" s="26">
        <f t="shared" si="140"/>
        <v>2838.7</v>
      </c>
    </row>
    <row r="545" spans="1:7" ht="45" outlineLevel="2" x14ac:dyDescent="0.25">
      <c r="A545" s="31" t="s">
        <v>309</v>
      </c>
      <c r="B545" s="28" t="s">
        <v>396</v>
      </c>
      <c r="C545" s="28" t="s">
        <v>310</v>
      </c>
      <c r="D545" s="29"/>
      <c r="E545" s="26">
        <f>E548+E551+E554+E546</f>
        <v>6363.2</v>
      </c>
      <c r="F545" s="26">
        <f t="shared" ref="F545:G545" si="141">F548+F551+F554+F546</f>
        <v>4147.6000000000004</v>
      </c>
      <c r="G545" s="26">
        <f t="shared" si="141"/>
        <v>2838.7</v>
      </c>
    </row>
    <row r="546" spans="1:7" ht="45" outlineLevel="2" x14ac:dyDescent="0.25">
      <c r="A546" s="21" t="s">
        <v>275</v>
      </c>
      <c r="B546" s="3" t="s">
        <v>396</v>
      </c>
      <c r="C546" s="3" t="s">
        <v>311</v>
      </c>
      <c r="D546" s="5"/>
      <c r="E546" s="26">
        <f>E547</f>
        <v>4034.3999999999996</v>
      </c>
      <c r="F546" s="26">
        <f t="shared" ref="F546:G546" si="142">F547</f>
        <v>0</v>
      </c>
      <c r="G546" s="26">
        <f t="shared" si="142"/>
        <v>0</v>
      </c>
    </row>
    <row r="547" spans="1:7" ht="45" outlineLevel="2" x14ac:dyDescent="0.25">
      <c r="A547" s="21" t="s">
        <v>312</v>
      </c>
      <c r="B547" s="3" t="s">
        <v>396</v>
      </c>
      <c r="C547" s="3" t="s">
        <v>311</v>
      </c>
      <c r="D547" s="5">
        <v>600</v>
      </c>
      <c r="E547" s="26">
        <v>4034.3999999999996</v>
      </c>
      <c r="F547" s="26">
        <v>0</v>
      </c>
      <c r="G547" s="26">
        <v>0</v>
      </c>
    </row>
    <row r="548" spans="1:7" ht="60" outlineLevel="2" x14ac:dyDescent="0.25">
      <c r="A548" s="31" t="s">
        <v>397</v>
      </c>
      <c r="B548" s="28" t="s">
        <v>396</v>
      </c>
      <c r="C548" s="28" t="s">
        <v>398</v>
      </c>
      <c r="D548" s="29"/>
      <c r="E548" s="26">
        <f>E549+E550</f>
        <v>1022.5999999999999</v>
      </c>
      <c r="F548" s="26">
        <f t="shared" ref="F548:G548" si="143">F549+F550</f>
        <v>1021.8</v>
      </c>
      <c r="G548" s="26">
        <f t="shared" si="143"/>
        <v>1021.5</v>
      </c>
    </row>
    <row r="549" spans="1:7" ht="75" outlineLevel="2" x14ac:dyDescent="0.25">
      <c r="A549" s="23" t="s">
        <v>13</v>
      </c>
      <c r="B549" s="28" t="s">
        <v>396</v>
      </c>
      <c r="C549" s="28" t="s">
        <v>398</v>
      </c>
      <c r="D549" s="29">
        <v>100</v>
      </c>
      <c r="E549" s="26">
        <v>559.4</v>
      </c>
      <c r="F549" s="27">
        <v>559.4</v>
      </c>
      <c r="G549" s="27">
        <v>559.4</v>
      </c>
    </row>
    <row r="550" spans="1:7" ht="30" outlineLevel="2" x14ac:dyDescent="0.25">
      <c r="A550" s="23" t="s">
        <v>228</v>
      </c>
      <c r="B550" s="28" t="s">
        <v>396</v>
      </c>
      <c r="C550" s="28" t="s">
        <v>398</v>
      </c>
      <c r="D550" s="29">
        <v>200</v>
      </c>
      <c r="E550" s="26">
        <v>463.2</v>
      </c>
      <c r="F550" s="27">
        <v>462.4</v>
      </c>
      <c r="G550" s="27">
        <v>462.1</v>
      </c>
    </row>
    <row r="551" spans="1:7" ht="120" outlineLevel="2" x14ac:dyDescent="0.25">
      <c r="A551" s="23" t="s">
        <v>345</v>
      </c>
      <c r="B551" s="28" t="s">
        <v>396</v>
      </c>
      <c r="C551" s="28" t="s">
        <v>346</v>
      </c>
      <c r="D551" s="29"/>
      <c r="E551" s="26">
        <f>E552+E553</f>
        <v>1306.2</v>
      </c>
      <c r="F551" s="26">
        <f t="shared" ref="F551:G551" si="144">F552+F553</f>
        <v>1308.6000000000001</v>
      </c>
      <c r="G551" s="26">
        <f t="shared" si="144"/>
        <v>0</v>
      </c>
    </row>
    <row r="552" spans="1:7" ht="75" outlineLevel="2" x14ac:dyDescent="0.25">
      <c r="A552" s="23" t="s">
        <v>13</v>
      </c>
      <c r="B552" s="28" t="s">
        <v>396</v>
      </c>
      <c r="C552" s="28" t="s">
        <v>346</v>
      </c>
      <c r="D552" s="29">
        <v>100</v>
      </c>
      <c r="E552" s="26">
        <v>1110.4000000000001</v>
      </c>
      <c r="F552" s="27">
        <v>1110.4000000000001</v>
      </c>
      <c r="G552" s="27">
        <v>0</v>
      </c>
    </row>
    <row r="553" spans="1:7" ht="30" outlineLevel="2" x14ac:dyDescent="0.25">
      <c r="A553" s="23" t="s">
        <v>228</v>
      </c>
      <c r="B553" s="28" t="s">
        <v>396</v>
      </c>
      <c r="C553" s="28" t="s">
        <v>346</v>
      </c>
      <c r="D553" s="29">
        <v>200</v>
      </c>
      <c r="E553" s="26">
        <v>195.8</v>
      </c>
      <c r="F553" s="27">
        <v>198.2</v>
      </c>
      <c r="G553" s="27">
        <v>0</v>
      </c>
    </row>
    <row r="554" spans="1:7" ht="105" outlineLevel="2" x14ac:dyDescent="0.25">
      <c r="A554" s="57" t="s">
        <v>399</v>
      </c>
      <c r="B554" s="28" t="s">
        <v>396</v>
      </c>
      <c r="C554" s="28" t="s">
        <v>400</v>
      </c>
      <c r="D554" s="28"/>
      <c r="E554" s="26">
        <f>E555</f>
        <v>0</v>
      </c>
      <c r="F554" s="26">
        <f t="shared" ref="F554:G554" si="145">F555</f>
        <v>1817.2</v>
      </c>
      <c r="G554" s="26">
        <f t="shared" si="145"/>
        <v>1817.2</v>
      </c>
    </row>
    <row r="555" spans="1:7" ht="30" outlineLevel="2" x14ac:dyDescent="0.25">
      <c r="A555" s="23" t="s">
        <v>228</v>
      </c>
      <c r="B555" s="28" t="s">
        <v>396</v>
      </c>
      <c r="C555" s="28" t="s">
        <v>400</v>
      </c>
      <c r="D555" s="28" t="s">
        <v>40</v>
      </c>
      <c r="E555" s="26">
        <v>0</v>
      </c>
      <c r="F555" s="27">
        <v>1817.2</v>
      </c>
      <c r="G555" s="27">
        <v>1817.2</v>
      </c>
    </row>
    <row r="556" spans="1:7" ht="30" outlineLevel="2" x14ac:dyDescent="0.25">
      <c r="A556" s="31" t="s">
        <v>401</v>
      </c>
      <c r="B556" s="28" t="s">
        <v>396</v>
      </c>
      <c r="C556" s="51" t="s">
        <v>402</v>
      </c>
      <c r="D556" s="29"/>
      <c r="E556" s="26">
        <f>E557+E567+E573</f>
        <v>38047</v>
      </c>
      <c r="F556" s="26">
        <f t="shared" ref="F556:G556" si="146">F557+F567+F573</f>
        <v>36294</v>
      </c>
      <c r="G556" s="26">
        <f t="shared" si="146"/>
        <v>35776.5</v>
      </c>
    </row>
    <row r="557" spans="1:7" ht="45" outlineLevel="2" x14ac:dyDescent="0.25">
      <c r="A557" s="59" t="s">
        <v>403</v>
      </c>
      <c r="B557" s="28" t="s">
        <v>396</v>
      </c>
      <c r="C557" s="51" t="s">
        <v>404</v>
      </c>
      <c r="D557" s="29"/>
      <c r="E557" s="26">
        <f>E558+E560+E562+E565</f>
        <v>20751</v>
      </c>
      <c r="F557" s="26">
        <f t="shared" ref="F557:G557" si="147">F558+F560+F562+F565</f>
        <v>20783.199999999997</v>
      </c>
      <c r="G557" s="26">
        <f t="shared" si="147"/>
        <v>20784.099999999999</v>
      </c>
    </row>
    <row r="558" spans="1:7" ht="60" outlineLevel="2" x14ac:dyDescent="0.25">
      <c r="A558" s="23" t="s">
        <v>405</v>
      </c>
      <c r="B558" s="28" t="s">
        <v>396</v>
      </c>
      <c r="C558" s="28" t="s">
        <v>406</v>
      </c>
      <c r="D558" s="29"/>
      <c r="E558" s="26">
        <f>E559</f>
        <v>61.3</v>
      </c>
      <c r="F558" s="26">
        <f t="shared" ref="F558:G558" si="148">F559</f>
        <v>63.3</v>
      </c>
      <c r="G558" s="26">
        <f t="shared" si="148"/>
        <v>64.2</v>
      </c>
    </row>
    <row r="559" spans="1:7" ht="30" outlineLevel="2" x14ac:dyDescent="0.25">
      <c r="A559" s="23" t="s">
        <v>228</v>
      </c>
      <c r="B559" s="28" t="s">
        <v>396</v>
      </c>
      <c r="C559" s="28" t="s">
        <v>406</v>
      </c>
      <c r="D559" s="29">
        <v>200</v>
      </c>
      <c r="E559" s="26">
        <v>61.3</v>
      </c>
      <c r="F559" s="27">
        <v>63.3</v>
      </c>
      <c r="G559" s="27">
        <v>64.2</v>
      </c>
    </row>
    <row r="560" spans="1:7" ht="90" outlineLevel="2" x14ac:dyDescent="0.25">
      <c r="A560" s="23" t="s">
        <v>407</v>
      </c>
      <c r="B560" s="28" t="s">
        <v>396</v>
      </c>
      <c r="C560" s="28" t="s">
        <v>408</v>
      </c>
      <c r="D560" s="29"/>
      <c r="E560" s="26">
        <f>E561</f>
        <v>4</v>
      </c>
      <c r="F560" s="26">
        <f t="shared" ref="F560:G560" si="149">F561</f>
        <v>2.2999999999999998</v>
      </c>
      <c r="G560" s="26">
        <f t="shared" si="149"/>
        <v>2.2999999999999998</v>
      </c>
    </row>
    <row r="561" spans="1:7" ht="30" outlineLevel="2" x14ac:dyDescent="0.25">
      <c r="A561" s="23" t="s">
        <v>228</v>
      </c>
      <c r="B561" s="28" t="s">
        <v>396</v>
      </c>
      <c r="C561" s="28" t="s">
        <v>408</v>
      </c>
      <c r="D561" s="29">
        <v>200</v>
      </c>
      <c r="E561" s="26">
        <v>4</v>
      </c>
      <c r="F561" s="27">
        <v>2.2999999999999998</v>
      </c>
      <c r="G561" s="27">
        <v>2.2999999999999998</v>
      </c>
    </row>
    <row r="562" spans="1:7" ht="60" outlineLevel="2" x14ac:dyDescent="0.25">
      <c r="A562" s="23" t="s">
        <v>409</v>
      </c>
      <c r="B562" s="28" t="s">
        <v>396</v>
      </c>
      <c r="C562" s="51" t="s">
        <v>410</v>
      </c>
      <c r="D562" s="29"/>
      <c r="E562" s="26">
        <f>E563+E564</f>
        <v>19917.3</v>
      </c>
      <c r="F562" s="26">
        <f t="shared" ref="F562:G562" si="150">F563+F564</f>
        <v>19917.3</v>
      </c>
      <c r="G562" s="26">
        <f t="shared" si="150"/>
        <v>19917.3</v>
      </c>
    </row>
    <row r="563" spans="1:7" ht="75" outlineLevel="2" x14ac:dyDescent="0.25">
      <c r="A563" s="23" t="s">
        <v>13</v>
      </c>
      <c r="B563" s="28" t="s">
        <v>396</v>
      </c>
      <c r="C563" s="51" t="s">
        <v>410</v>
      </c>
      <c r="D563" s="53">
        <v>100</v>
      </c>
      <c r="E563" s="26">
        <v>19517.3</v>
      </c>
      <c r="F563" s="27">
        <v>19517.3</v>
      </c>
      <c r="G563" s="27">
        <v>19517.3</v>
      </c>
    </row>
    <row r="564" spans="1:7" ht="30" outlineLevel="2" x14ac:dyDescent="0.25">
      <c r="A564" s="23" t="s">
        <v>228</v>
      </c>
      <c r="B564" s="28" t="s">
        <v>396</v>
      </c>
      <c r="C564" s="51" t="s">
        <v>410</v>
      </c>
      <c r="D564" s="53">
        <v>200</v>
      </c>
      <c r="E564" s="26">
        <v>400</v>
      </c>
      <c r="F564" s="27">
        <v>400</v>
      </c>
      <c r="G564" s="27">
        <v>400</v>
      </c>
    </row>
    <row r="565" spans="1:7" ht="90" outlineLevel="2" x14ac:dyDescent="0.25">
      <c r="A565" s="23" t="s">
        <v>411</v>
      </c>
      <c r="B565" s="28" t="s">
        <v>396</v>
      </c>
      <c r="C565" s="28" t="s">
        <v>412</v>
      </c>
      <c r="D565" s="53"/>
      <c r="E565" s="26">
        <f>E566</f>
        <v>768.4</v>
      </c>
      <c r="F565" s="26">
        <f t="shared" ref="F565:G565" si="151">F566</f>
        <v>800.3</v>
      </c>
      <c r="G565" s="26">
        <f t="shared" si="151"/>
        <v>800.3</v>
      </c>
    </row>
    <row r="566" spans="1:7" ht="30" outlineLevel="2" x14ac:dyDescent="0.25">
      <c r="A566" s="23" t="s">
        <v>228</v>
      </c>
      <c r="B566" s="28" t="s">
        <v>396</v>
      </c>
      <c r="C566" s="28" t="s">
        <v>412</v>
      </c>
      <c r="D566" s="53">
        <v>200</v>
      </c>
      <c r="E566" s="26">
        <v>768.4</v>
      </c>
      <c r="F566" s="27">
        <v>800.3</v>
      </c>
      <c r="G566" s="27">
        <v>800.3</v>
      </c>
    </row>
    <row r="567" spans="1:7" ht="30" outlineLevel="2" x14ac:dyDescent="0.25">
      <c r="A567" s="23" t="s">
        <v>413</v>
      </c>
      <c r="B567" s="28" t="s">
        <v>396</v>
      </c>
      <c r="C567" s="28" t="s">
        <v>414</v>
      </c>
      <c r="D567" s="53"/>
      <c r="E567" s="26">
        <f>E570+E568</f>
        <v>14870.2</v>
      </c>
      <c r="F567" s="26">
        <f t="shared" ref="F567:G567" si="152">F570+F568</f>
        <v>14751.3</v>
      </c>
      <c r="G567" s="26">
        <f t="shared" si="152"/>
        <v>14518.2</v>
      </c>
    </row>
    <row r="568" spans="1:7" ht="30" outlineLevel="2" x14ac:dyDescent="0.25">
      <c r="A568" s="31" t="s">
        <v>415</v>
      </c>
      <c r="B568" s="28" t="s">
        <v>396</v>
      </c>
      <c r="C568" s="28" t="s">
        <v>416</v>
      </c>
      <c r="D568" s="29"/>
      <c r="E568" s="26">
        <f>E569</f>
        <v>2000</v>
      </c>
      <c r="F568" s="26">
        <f t="shared" ref="F568:G568" si="153">F569</f>
        <v>612.79999999999995</v>
      </c>
      <c r="G568" s="26">
        <f t="shared" si="153"/>
        <v>382.6</v>
      </c>
    </row>
    <row r="569" spans="1:7" ht="45" outlineLevel="2" x14ac:dyDescent="0.25">
      <c r="A569" s="23" t="s">
        <v>312</v>
      </c>
      <c r="B569" s="28" t="s">
        <v>396</v>
      </c>
      <c r="C569" s="28" t="s">
        <v>416</v>
      </c>
      <c r="D569" s="29">
        <v>600</v>
      </c>
      <c r="E569" s="26">
        <v>2000</v>
      </c>
      <c r="F569" s="27">
        <v>612.79999999999995</v>
      </c>
      <c r="G569" s="27">
        <v>382.6</v>
      </c>
    </row>
    <row r="570" spans="1:7" ht="60" outlineLevel="2" x14ac:dyDescent="0.25">
      <c r="A570" s="23" t="s">
        <v>417</v>
      </c>
      <c r="B570" s="28" t="s">
        <v>396</v>
      </c>
      <c r="C570" s="30" t="s">
        <v>418</v>
      </c>
      <c r="D570" s="29"/>
      <c r="E570" s="26">
        <f>E571+E572</f>
        <v>12870.2</v>
      </c>
      <c r="F570" s="26">
        <f t="shared" ref="F570:G570" si="154">F571+F572</f>
        <v>14138.5</v>
      </c>
      <c r="G570" s="26">
        <f t="shared" si="154"/>
        <v>14135.6</v>
      </c>
    </row>
    <row r="571" spans="1:7" ht="30" outlineLevel="2" x14ac:dyDescent="0.25">
      <c r="A571" s="23" t="s">
        <v>228</v>
      </c>
      <c r="B571" s="28" t="s">
        <v>396</v>
      </c>
      <c r="C571" s="30" t="s">
        <v>418</v>
      </c>
      <c r="D571" s="29">
        <v>200</v>
      </c>
      <c r="E571" s="26">
        <v>75.5</v>
      </c>
      <c r="F571" s="27">
        <v>50.5</v>
      </c>
      <c r="G571" s="27">
        <v>50.5</v>
      </c>
    </row>
    <row r="572" spans="1:7" ht="30" outlineLevel="2" x14ac:dyDescent="0.25">
      <c r="A572" s="23" t="s">
        <v>20</v>
      </c>
      <c r="B572" s="28" t="s">
        <v>396</v>
      </c>
      <c r="C572" s="30" t="s">
        <v>418</v>
      </c>
      <c r="D572" s="29">
        <v>300</v>
      </c>
      <c r="E572" s="26">
        <v>12794.7</v>
      </c>
      <c r="F572" s="27">
        <v>14088</v>
      </c>
      <c r="G572" s="27">
        <v>14085.1</v>
      </c>
    </row>
    <row r="573" spans="1:7" ht="30" outlineLevel="2" x14ac:dyDescent="0.25">
      <c r="A573" s="44" t="s">
        <v>419</v>
      </c>
      <c r="B573" s="28" t="s">
        <v>396</v>
      </c>
      <c r="C573" s="30" t="s">
        <v>420</v>
      </c>
      <c r="D573" s="53"/>
      <c r="E573" s="26">
        <f>E574</f>
        <v>2425.8000000000002</v>
      </c>
      <c r="F573" s="26">
        <f t="shared" ref="F573:G574" si="155">F574</f>
        <v>759.5</v>
      </c>
      <c r="G573" s="26">
        <f t="shared" si="155"/>
        <v>474.2</v>
      </c>
    </row>
    <row r="574" spans="1:7" ht="30" outlineLevel="2" x14ac:dyDescent="0.25">
      <c r="A574" s="64" t="s">
        <v>421</v>
      </c>
      <c r="B574" s="28" t="s">
        <v>396</v>
      </c>
      <c r="C574" s="30" t="s">
        <v>422</v>
      </c>
      <c r="D574" s="53"/>
      <c r="E574" s="26">
        <f>E575</f>
        <v>2425.8000000000002</v>
      </c>
      <c r="F574" s="26">
        <f t="shared" si="155"/>
        <v>759.5</v>
      </c>
      <c r="G574" s="26">
        <f t="shared" si="155"/>
        <v>474.2</v>
      </c>
    </row>
    <row r="575" spans="1:7" ht="45" outlineLevel="2" x14ac:dyDescent="0.25">
      <c r="A575" s="23" t="s">
        <v>312</v>
      </c>
      <c r="B575" s="28" t="s">
        <v>396</v>
      </c>
      <c r="C575" s="30" t="s">
        <v>422</v>
      </c>
      <c r="D575" s="53">
        <v>600</v>
      </c>
      <c r="E575" s="26">
        <v>2425.8000000000002</v>
      </c>
      <c r="F575" s="27">
        <v>759.5</v>
      </c>
      <c r="G575" s="27">
        <v>474.2</v>
      </c>
    </row>
    <row r="576" spans="1:7" ht="60" outlineLevel="2" x14ac:dyDescent="0.25">
      <c r="A576" s="23" t="s">
        <v>423</v>
      </c>
      <c r="B576" s="28" t="s">
        <v>396</v>
      </c>
      <c r="C576" s="51" t="s">
        <v>324</v>
      </c>
      <c r="D576" s="29"/>
      <c r="E576" s="26">
        <f>E577+E588</f>
        <v>158855.29999999999</v>
      </c>
      <c r="F576" s="26">
        <f>F577+F588</f>
        <v>155182.69999999998</v>
      </c>
      <c r="G576" s="26">
        <f>G577+G588</f>
        <v>162209.30000000002</v>
      </c>
    </row>
    <row r="577" spans="1:7" ht="30" outlineLevel="2" x14ac:dyDescent="0.25">
      <c r="A577" s="23" t="s">
        <v>424</v>
      </c>
      <c r="B577" s="28" t="s">
        <v>396</v>
      </c>
      <c r="C577" s="51" t="s">
        <v>425</v>
      </c>
      <c r="D577" s="29"/>
      <c r="E577" s="26">
        <f>E578+E583</f>
        <v>157281.29999999999</v>
      </c>
      <c r="F577" s="26">
        <f t="shared" ref="F577:G577" si="156">F578+F583</f>
        <v>153929.29999999999</v>
      </c>
      <c r="G577" s="26">
        <f t="shared" si="156"/>
        <v>161426.70000000001</v>
      </c>
    </row>
    <row r="578" spans="1:7" ht="45" outlineLevel="2" x14ac:dyDescent="0.25">
      <c r="A578" s="31" t="s">
        <v>32</v>
      </c>
      <c r="B578" s="28" t="s">
        <v>396</v>
      </c>
      <c r="C578" s="30" t="s">
        <v>426</v>
      </c>
      <c r="D578" s="29"/>
      <c r="E578" s="26">
        <f>E579+E580+E581+E582</f>
        <v>48529.5</v>
      </c>
      <c r="F578" s="26">
        <f t="shared" ref="F578:G578" si="157">F579+F580+F581</f>
        <v>47609.8</v>
      </c>
      <c r="G578" s="26">
        <f t="shared" si="157"/>
        <v>51322.5</v>
      </c>
    </row>
    <row r="579" spans="1:7" ht="75" outlineLevel="2" x14ac:dyDescent="0.25">
      <c r="A579" s="23" t="s">
        <v>13</v>
      </c>
      <c r="B579" s="28" t="s">
        <v>396</v>
      </c>
      <c r="C579" s="30" t="s">
        <v>426</v>
      </c>
      <c r="D579" s="29">
        <v>100</v>
      </c>
      <c r="E579" s="26">
        <v>47357.2</v>
      </c>
      <c r="F579" s="27">
        <v>46723.4</v>
      </c>
      <c r="G579" s="27">
        <v>50547.8</v>
      </c>
    </row>
    <row r="580" spans="1:7" ht="30" outlineLevel="2" x14ac:dyDescent="0.25">
      <c r="A580" s="23" t="s">
        <v>228</v>
      </c>
      <c r="B580" s="28" t="s">
        <v>396</v>
      </c>
      <c r="C580" s="30" t="s">
        <v>426</v>
      </c>
      <c r="D580" s="29">
        <v>200</v>
      </c>
      <c r="E580" s="26">
        <v>1122.3</v>
      </c>
      <c r="F580" s="27">
        <v>886.4</v>
      </c>
      <c r="G580" s="27">
        <v>774.7</v>
      </c>
    </row>
    <row r="581" spans="1:7" ht="30" outlineLevel="2" x14ac:dyDescent="0.25">
      <c r="A581" s="22" t="s">
        <v>20</v>
      </c>
      <c r="B581" s="3" t="s">
        <v>396</v>
      </c>
      <c r="C581" s="3" t="s">
        <v>426</v>
      </c>
      <c r="D581" s="5">
        <v>300</v>
      </c>
      <c r="E581" s="26">
        <v>40</v>
      </c>
      <c r="F581" s="27">
        <v>0</v>
      </c>
      <c r="G581" s="27">
        <v>0</v>
      </c>
    </row>
    <row r="582" spans="1:7" outlineLevel="2" x14ac:dyDescent="0.25">
      <c r="A582" s="21" t="s">
        <v>34</v>
      </c>
      <c r="B582" s="3" t="s">
        <v>396</v>
      </c>
      <c r="C582" s="3" t="s">
        <v>426</v>
      </c>
      <c r="D582" s="5">
        <v>800</v>
      </c>
      <c r="E582" s="26">
        <v>10</v>
      </c>
      <c r="F582" s="27"/>
      <c r="G582" s="27"/>
    </row>
    <row r="583" spans="1:7" ht="45" outlineLevel="2" x14ac:dyDescent="0.25">
      <c r="A583" s="31" t="s">
        <v>275</v>
      </c>
      <c r="B583" s="28" t="s">
        <v>396</v>
      </c>
      <c r="C583" s="30" t="s">
        <v>427</v>
      </c>
      <c r="D583" s="29"/>
      <c r="E583" s="26">
        <f>E584+E585+E587+E586</f>
        <v>108751.79999999999</v>
      </c>
      <c r="F583" s="26">
        <f>F584+F585+F587+F586</f>
        <v>106319.49999999999</v>
      </c>
      <c r="G583" s="26">
        <f>G584+G585+G587+G586</f>
        <v>110104.20000000001</v>
      </c>
    </row>
    <row r="584" spans="1:7" ht="75" outlineLevel="2" x14ac:dyDescent="0.25">
      <c r="A584" s="23" t="s">
        <v>13</v>
      </c>
      <c r="B584" s="28" t="s">
        <v>396</v>
      </c>
      <c r="C584" s="30" t="s">
        <v>427</v>
      </c>
      <c r="D584" s="29">
        <v>100</v>
      </c>
      <c r="E584" s="26">
        <v>95973.8</v>
      </c>
      <c r="F584" s="27">
        <f>71652.4+21639</f>
        <v>93291.4</v>
      </c>
      <c r="G584" s="27">
        <f>74518.5+22504.6</f>
        <v>97023.1</v>
      </c>
    </row>
    <row r="585" spans="1:7" ht="30" outlineLevel="2" x14ac:dyDescent="0.25">
      <c r="A585" s="23" t="s">
        <v>228</v>
      </c>
      <c r="B585" s="28" t="s">
        <v>396</v>
      </c>
      <c r="C585" s="30" t="s">
        <v>427</v>
      </c>
      <c r="D585" s="29">
        <v>200</v>
      </c>
      <c r="E585" s="26">
        <v>2945.9</v>
      </c>
      <c r="F585" s="27">
        <f>394.1+1541+41.2+15+791.7</f>
        <v>2783</v>
      </c>
      <c r="G585" s="27">
        <f>394.1+1541+41.2+15+494.3</f>
        <v>2485.6</v>
      </c>
    </row>
    <row r="586" spans="1:7" ht="45" outlineLevel="2" x14ac:dyDescent="0.25">
      <c r="A586" s="23" t="s">
        <v>312</v>
      </c>
      <c r="B586" s="28" t="s">
        <v>396</v>
      </c>
      <c r="C586" s="30" t="s">
        <v>427</v>
      </c>
      <c r="D586" s="29">
        <v>600</v>
      </c>
      <c r="E586" s="26">
        <v>9830.4</v>
      </c>
      <c r="F586" s="27">
        <v>10243.4</v>
      </c>
      <c r="G586" s="27">
        <v>10593.8</v>
      </c>
    </row>
    <row r="587" spans="1:7" outlineLevel="2" x14ac:dyDescent="0.25">
      <c r="A587" s="31" t="s">
        <v>34</v>
      </c>
      <c r="B587" s="28" t="s">
        <v>396</v>
      </c>
      <c r="C587" s="30" t="s">
        <v>427</v>
      </c>
      <c r="D587" s="29">
        <v>800</v>
      </c>
      <c r="E587" s="26">
        <v>1.7</v>
      </c>
      <c r="F587" s="27">
        <v>1.7</v>
      </c>
      <c r="G587" s="27">
        <v>1.7</v>
      </c>
    </row>
    <row r="588" spans="1:7" ht="45" outlineLevel="2" x14ac:dyDescent="0.25">
      <c r="A588" s="64" t="s">
        <v>428</v>
      </c>
      <c r="B588" s="28" t="s">
        <v>396</v>
      </c>
      <c r="C588" s="30" t="s">
        <v>326</v>
      </c>
      <c r="D588" s="29"/>
      <c r="E588" s="26">
        <f>E589</f>
        <v>1574</v>
      </c>
      <c r="F588" s="26">
        <f t="shared" ref="F588:G589" si="158">F589</f>
        <v>1253.4000000000001</v>
      </c>
      <c r="G588" s="26">
        <f t="shared" si="158"/>
        <v>782.6</v>
      </c>
    </row>
    <row r="589" spans="1:7" ht="30" outlineLevel="2" x14ac:dyDescent="0.25">
      <c r="A589" s="64" t="s">
        <v>365</v>
      </c>
      <c r="B589" s="28" t="s">
        <v>396</v>
      </c>
      <c r="C589" s="30" t="s">
        <v>366</v>
      </c>
      <c r="D589" s="29"/>
      <c r="E589" s="26">
        <f>E590</f>
        <v>1574</v>
      </c>
      <c r="F589" s="26">
        <f t="shared" si="158"/>
        <v>1253.4000000000001</v>
      </c>
      <c r="G589" s="26">
        <f t="shared" si="158"/>
        <v>782.6</v>
      </c>
    </row>
    <row r="590" spans="1:7" ht="45" outlineLevel="2" x14ac:dyDescent="0.25">
      <c r="A590" s="23" t="s">
        <v>312</v>
      </c>
      <c r="B590" s="28" t="s">
        <v>396</v>
      </c>
      <c r="C590" s="30" t="s">
        <v>366</v>
      </c>
      <c r="D590" s="29">
        <v>600</v>
      </c>
      <c r="E590" s="26">
        <v>1574</v>
      </c>
      <c r="F590" s="27">
        <v>1253.4000000000001</v>
      </c>
      <c r="G590" s="27">
        <v>782.6</v>
      </c>
    </row>
    <row r="591" spans="1:7" s="81" customFormat="1" ht="14.25" x14ac:dyDescent="0.25">
      <c r="A591" s="20" t="s">
        <v>429</v>
      </c>
      <c r="B591" s="2" t="s">
        <v>430</v>
      </c>
      <c r="C591" s="65"/>
      <c r="D591" s="6"/>
      <c r="E591" s="18">
        <f>E592+E622</f>
        <v>475060.40000000008</v>
      </c>
      <c r="F591" s="18">
        <f>F592+F622</f>
        <v>387958.89999999997</v>
      </c>
      <c r="G591" s="18">
        <f>G592+G622</f>
        <v>395424.7</v>
      </c>
    </row>
    <row r="592" spans="1:7" outlineLevel="1" x14ac:dyDescent="0.25">
      <c r="A592" s="22" t="s">
        <v>431</v>
      </c>
      <c r="B592" s="3" t="s">
        <v>432</v>
      </c>
      <c r="C592" s="3"/>
      <c r="D592" s="5"/>
      <c r="E592" s="1">
        <f>E596+E593</f>
        <v>376586.90000000008</v>
      </c>
      <c r="F592" s="1">
        <f t="shared" ref="F592:G592" si="159">F596</f>
        <v>301815.39999999997</v>
      </c>
      <c r="G592" s="1">
        <f t="shared" si="159"/>
        <v>309368.2</v>
      </c>
    </row>
    <row r="593" spans="1:7" outlineLevel="1" x14ac:dyDescent="0.25">
      <c r="A593" s="22" t="s">
        <v>9</v>
      </c>
      <c r="B593" s="3" t="s">
        <v>432</v>
      </c>
      <c r="C593" s="3" t="s">
        <v>10</v>
      </c>
      <c r="D593" s="5"/>
      <c r="E593" s="1">
        <f>E594</f>
        <v>822.9</v>
      </c>
      <c r="F593" s="1">
        <f t="shared" ref="F593:G593" si="160">F594</f>
        <v>0</v>
      </c>
      <c r="G593" s="1">
        <f t="shared" si="160"/>
        <v>0</v>
      </c>
    </row>
    <row r="594" spans="1:7" ht="30" outlineLevel="1" x14ac:dyDescent="0.25">
      <c r="A594" s="22" t="s">
        <v>143</v>
      </c>
      <c r="B594" s="3" t="s">
        <v>432</v>
      </c>
      <c r="C594" s="3" t="s">
        <v>144</v>
      </c>
      <c r="D594" s="5"/>
      <c r="E594" s="1">
        <f>E595</f>
        <v>822.9</v>
      </c>
      <c r="F594" s="1">
        <f t="shared" ref="F594:G594" si="161">F595</f>
        <v>0</v>
      </c>
      <c r="G594" s="1">
        <f t="shared" si="161"/>
        <v>0</v>
      </c>
    </row>
    <row r="595" spans="1:7" ht="45" outlineLevel="1" x14ac:dyDescent="0.25">
      <c r="A595" s="22" t="s">
        <v>312</v>
      </c>
      <c r="B595" s="3" t="s">
        <v>432</v>
      </c>
      <c r="C595" s="3" t="s">
        <v>144</v>
      </c>
      <c r="D595" s="5">
        <v>600</v>
      </c>
      <c r="E595" s="1">
        <v>822.9</v>
      </c>
      <c r="F595" s="1">
        <v>0</v>
      </c>
      <c r="G595" s="1">
        <v>0</v>
      </c>
    </row>
    <row r="596" spans="1:7" ht="30" outlineLevel="2" x14ac:dyDescent="0.25">
      <c r="A596" s="21" t="s">
        <v>375</v>
      </c>
      <c r="B596" s="3" t="s">
        <v>432</v>
      </c>
      <c r="C596" s="63" t="s">
        <v>376</v>
      </c>
      <c r="D596" s="5"/>
      <c r="E596" s="1">
        <f>E597+E606+E616</f>
        <v>375764.00000000006</v>
      </c>
      <c r="F596" s="1">
        <f>F597+F606+F616</f>
        <v>301815.39999999997</v>
      </c>
      <c r="G596" s="1">
        <f>G597+G606+G616</f>
        <v>309368.2</v>
      </c>
    </row>
    <row r="597" spans="1:7" outlineLevel="2" x14ac:dyDescent="0.25">
      <c r="A597" s="22" t="s">
        <v>433</v>
      </c>
      <c r="B597" s="3" t="s">
        <v>432</v>
      </c>
      <c r="C597" s="45" t="s">
        <v>434</v>
      </c>
      <c r="D597" s="5"/>
      <c r="E597" s="1">
        <f>E598+E603</f>
        <v>85633.1</v>
      </c>
      <c r="F597" s="1">
        <f t="shared" ref="F597:G597" si="162">F598+F603</f>
        <v>72377.2</v>
      </c>
      <c r="G597" s="1">
        <f t="shared" si="162"/>
        <v>75603.8</v>
      </c>
    </row>
    <row r="598" spans="1:7" ht="30" outlineLevel="2" x14ac:dyDescent="0.25">
      <c r="A598" s="22" t="s">
        <v>435</v>
      </c>
      <c r="B598" s="3" t="s">
        <v>432</v>
      </c>
      <c r="C598" s="45" t="s">
        <v>436</v>
      </c>
      <c r="D598" s="5"/>
      <c r="E598" s="1">
        <f>E599+E601</f>
        <v>77552.3</v>
      </c>
      <c r="F598" s="1">
        <f t="shared" ref="F598:G598" si="163">F599+F601</f>
        <v>72377.2</v>
      </c>
      <c r="G598" s="1">
        <f t="shared" si="163"/>
        <v>75603.8</v>
      </c>
    </row>
    <row r="599" spans="1:7" ht="45" outlineLevel="2" x14ac:dyDescent="0.25">
      <c r="A599" s="21" t="s">
        <v>275</v>
      </c>
      <c r="B599" s="3" t="s">
        <v>432</v>
      </c>
      <c r="C599" s="45" t="s">
        <v>437</v>
      </c>
      <c r="D599" s="5"/>
      <c r="E599" s="1">
        <f>E600</f>
        <v>77263.5</v>
      </c>
      <c r="F599" s="1">
        <f t="shared" ref="F599:G599" si="164">F600</f>
        <v>72377.2</v>
      </c>
      <c r="G599" s="1">
        <f t="shared" si="164"/>
        <v>75603.8</v>
      </c>
    </row>
    <row r="600" spans="1:7" ht="45" outlineLevel="2" x14ac:dyDescent="0.25">
      <c r="A600" s="22" t="s">
        <v>312</v>
      </c>
      <c r="B600" s="3" t="s">
        <v>432</v>
      </c>
      <c r="C600" s="45" t="s">
        <v>437</v>
      </c>
      <c r="D600" s="5">
        <v>600</v>
      </c>
      <c r="E600" s="1">
        <v>77263.5</v>
      </c>
      <c r="F600" s="1">
        <v>72377.2</v>
      </c>
      <c r="G600" s="1">
        <v>75603.8</v>
      </c>
    </row>
    <row r="601" spans="1:7" ht="45" outlineLevel="2" x14ac:dyDescent="0.25">
      <c r="A601" s="21" t="s">
        <v>640</v>
      </c>
      <c r="B601" s="3" t="s">
        <v>432</v>
      </c>
      <c r="C601" s="3" t="s">
        <v>646</v>
      </c>
      <c r="D601" s="3"/>
      <c r="E601" s="1">
        <f>E602</f>
        <v>288.8</v>
      </c>
      <c r="F601" s="1">
        <f t="shared" ref="F601:G601" si="165">F602</f>
        <v>0</v>
      </c>
      <c r="G601" s="1">
        <f t="shared" si="165"/>
        <v>0</v>
      </c>
    </row>
    <row r="602" spans="1:7" ht="45" outlineLevel="2" x14ac:dyDescent="0.25">
      <c r="A602" s="22" t="s">
        <v>312</v>
      </c>
      <c r="B602" s="3" t="s">
        <v>432</v>
      </c>
      <c r="C602" s="3" t="s">
        <v>646</v>
      </c>
      <c r="D602" s="3" t="s">
        <v>318</v>
      </c>
      <c r="E602" s="1">
        <v>288.8</v>
      </c>
      <c r="F602" s="1">
        <v>0</v>
      </c>
      <c r="G602" s="1">
        <v>0</v>
      </c>
    </row>
    <row r="603" spans="1:7" ht="30" outlineLevel="2" x14ac:dyDescent="0.25">
      <c r="A603" s="21" t="s">
        <v>614</v>
      </c>
      <c r="B603" s="3" t="s">
        <v>432</v>
      </c>
      <c r="C603" s="3" t="s">
        <v>616</v>
      </c>
      <c r="D603" s="3"/>
      <c r="E603" s="1">
        <f>E604</f>
        <v>8080.8</v>
      </c>
      <c r="F603" s="1">
        <f t="shared" ref="F603:G604" si="166">F604</f>
        <v>0</v>
      </c>
      <c r="G603" s="1">
        <f t="shared" si="166"/>
        <v>0</v>
      </c>
    </row>
    <row r="604" spans="1:7" outlineLevel="2" x14ac:dyDescent="0.25">
      <c r="A604" s="21" t="s">
        <v>615</v>
      </c>
      <c r="B604" s="3" t="s">
        <v>432</v>
      </c>
      <c r="C604" s="3" t="s">
        <v>617</v>
      </c>
      <c r="D604" s="5"/>
      <c r="E604" s="1">
        <f>E605</f>
        <v>8080.8</v>
      </c>
      <c r="F604" s="1">
        <f t="shared" si="166"/>
        <v>0</v>
      </c>
      <c r="G604" s="1">
        <f t="shared" si="166"/>
        <v>0</v>
      </c>
    </row>
    <row r="605" spans="1:7" ht="45" outlineLevel="2" x14ac:dyDescent="0.25">
      <c r="A605" s="21" t="s">
        <v>312</v>
      </c>
      <c r="B605" s="3" t="s">
        <v>432</v>
      </c>
      <c r="C605" s="3" t="s">
        <v>617</v>
      </c>
      <c r="D605" s="5">
        <v>600</v>
      </c>
      <c r="E605" s="1">
        <v>8080.8</v>
      </c>
      <c r="F605" s="1">
        <v>0</v>
      </c>
      <c r="G605" s="1">
        <v>0</v>
      </c>
    </row>
    <row r="606" spans="1:7" ht="30" outlineLevel="2" x14ac:dyDescent="0.25">
      <c r="A606" s="22" t="s">
        <v>438</v>
      </c>
      <c r="B606" s="3" t="s">
        <v>432</v>
      </c>
      <c r="C606" s="45" t="s">
        <v>439</v>
      </c>
      <c r="D606" s="3"/>
      <c r="E606" s="1">
        <f>E607</f>
        <v>286537.2</v>
      </c>
      <c r="F606" s="1">
        <f t="shared" ref="F606:G606" si="167">F607</f>
        <v>229056.1</v>
      </c>
      <c r="G606" s="1">
        <f t="shared" si="167"/>
        <v>233525.80000000002</v>
      </c>
    </row>
    <row r="607" spans="1:7" ht="30" outlineLevel="2" x14ac:dyDescent="0.25">
      <c r="A607" s="22" t="s">
        <v>440</v>
      </c>
      <c r="B607" s="3" t="s">
        <v>432</v>
      </c>
      <c r="C607" s="45" t="s">
        <v>441</v>
      </c>
      <c r="D607" s="3"/>
      <c r="E607" s="1">
        <f>E610+E612+E614+E608</f>
        <v>286537.2</v>
      </c>
      <c r="F607" s="1">
        <f>F610+F612+F614+F608</f>
        <v>229056.1</v>
      </c>
      <c r="G607" s="1">
        <f t="shared" ref="G607" si="168">G610+G612+G614</f>
        <v>233525.80000000002</v>
      </c>
    </row>
    <row r="608" spans="1:7" ht="30" outlineLevel="2" x14ac:dyDescent="0.25">
      <c r="A608" s="22" t="s">
        <v>695</v>
      </c>
      <c r="B608" s="3" t="s">
        <v>432</v>
      </c>
      <c r="C608" s="45" t="s">
        <v>696</v>
      </c>
      <c r="D608" s="3"/>
      <c r="E608" s="1">
        <f>E609</f>
        <v>10000</v>
      </c>
      <c r="F608" s="1">
        <f t="shared" ref="F608:G608" si="169">F609</f>
        <v>0</v>
      </c>
      <c r="G608" s="1">
        <f t="shared" si="169"/>
        <v>0</v>
      </c>
    </row>
    <row r="609" spans="1:7" ht="45" outlineLevel="2" x14ac:dyDescent="0.25">
      <c r="A609" s="22" t="s">
        <v>312</v>
      </c>
      <c r="B609" s="3" t="s">
        <v>432</v>
      </c>
      <c r="C609" s="45" t="s">
        <v>696</v>
      </c>
      <c r="D609" s="3" t="s">
        <v>318</v>
      </c>
      <c r="E609" s="1">
        <v>10000</v>
      </c>
      <c r="F609" s="1">
        <v>0</v>
      </c>
      <c r="G609" s="1">
        <v>0</v>
      </c>
    </row>
    <row r="610" spans="1:7" ht="45" outlineLevel="2" x14ac:dyDescent="0.25">
      <c r="A610" s="21" t="s">
        <v>275</v>
      </c>
      <c r="B610" s="3" t="s">
        <v>432</v>
      </c>
      <c r="C610" s="3" t="s">
        <v>442</v>
      </c>
      <c r="D610" s="3"/>
      <c r="E610" s="1">
        <f>E611</f>
        <v>267619.20000000001</v>
      </c>
      <c r="F610" s="1">
        <f>F611</f>
        <v>229056.1</v>
      </c>
      <c r="G610" s="1">
        <f>G611</f>
        <v>233525.80000000002</v>
      </c>
    </row>
    <row r="611" spans="1:7" ht="45" outlineLevel="2" x14ac:dyDescent="0.25">
      <c r="A611" s="21" t="s">
        <v>312</v>
      </c>
      <c r="B611" s="3" t="s">
        <v>432</v>
      </c>
      <c r="C611" s="3" t="s">
        <v>442</v>
      </c>
      <c r="D611" s="5">
        <v>600</v>
      </c>
      <c r="E611" s="1">
        <v>267619.20000000001</v>
      </c>
      <c r="F611" s="1">
        <v>229056.1</v>
      </c>
      <c r="G611" s="1">
        <v>233525.80000000002</v>
      </c>
    </row>
    <row r="612" spans="1:7" ht="45" outlineLevel="2" x14ac:dyDescent="0.25">
      <c r="A612" s="22" t="s">
        <v>644</v>
      </c>
      <c r="B612" s="3" t="s">
        <v>432</v>
      </c>
      <c r="C612" s="3" t="s">
        <v>645</v>
      </c>
      <c r="D612" s="5"/>
      <c r="E612" s="1">
        <f>E613</f>
        <v>6131</v>
      </c>
      <c r="F612" s="1">
        <f t="shared" ref="F612:G612" si="170">F613</f>
        <v>0</v>
      </c>
      <c r="G612" s="1">
        <f t="shared" si="170"/>
        <v>0</v>
      </c>
    </row>
    <row r="613" spans="1:7" ht="45" outlineLevel="2" x14ac:dyDescent="0.25">
      <c r="A613" s="21" t="s">
        <v>312</v>
      </c>
      <c r="B613" s="3" t="s">
        <v>432</v>
      </c>
      <c r="C613" s="3" t="s">
        <v>645</v>
      </c>
      <c r="D613" s="5">
        <v>600</v>
      </c>
      <c r="E613" s="1">
        <v>6131</v>
      </c>
      <c r="F613" s="1">
        <v>0</v>
      </c>
      <c r="G613" s="1">
        <v>0</v>
      </c>
    </row>
    <row r="614" spans="1:7" ht="45" outlineLevel="2" x14ac:dyDescent="0.25">
      <c r="A614" s="21" t="s">
        <v>640</v>
      </c>
      <c r="B614" s="3" t="s">
        <v>432</v>
      </c>
      <c r="C614" s="3" t="s">
        <v>641</v>
      </c>
      <c r="D614" s="3"/>
      <c r="E614" s="1">
        <f>E615</f>
        <v>2787</v>
      </c>
      <c r="F614" s="1">
        <f t="shared" ref="F614:G614" si="171">F615</f>
        <v>0</v>
      </c>
      <c r="G614" s="1">
        <f t="shared" si="171"/>
        <v>0</v>
      </c>
    </row>
    <row r="615" spans="1:7" ht="45" outlineLevel="2" x14ac:dyDescent="0.25">
      <c r="A615" s="22" t="s">
        <v>312</v>
      </c>
      <c r="B615" s="3" t="s">
        <v>432</v>
      </c>
      <c r="C615" s="3" t="s">
        <v>641</v>
      </c>
      <c r="D615" s="3" t="s">
        <v>318</v>
      </c>
      <c r="E615" s="1">
        <v>2787</v>
      </c>
      <c r="F615" s="1">
        <v>0</v>
      </c>
      <c r="G615" s="1">
        <v>0</v>
      </c>
    </row>
    <row r="616" spans="1:7" ht="60" outlineLevel="2" x14ac:dyDescent="0.25">
      <c r="A616" s="21" t="s">
        <v>443</v>
      </c>
      <c r="B616" s="3" t="s">
        <v>432</v>
      </c>
      <c r="C616" s="3" t="s">
        <v>444</v>
      </c>
      <c r="D616" s="3"/>
      <c r="E616" s="1">
        <f>E617</f>
        <v>3593.7</v>
      </c>
      <c r="F616" s="1">
        <f t="shared" ref="F616:G620" si="172">F617</f>
        <v>382.1</v>
      </c>
      <c r="G616" s="1">
        <f t="shared" si="172"/>
        <v>238.60000000000002</v>
      </c>
    </row>
    <row r="617" spans="1:7" ht="45" outlineLevel="2" x14ac:dyDescent="0.25">
      <c r="A617" s="43" t="s">
        <v>445</v>
      </c>
      <c r="B617" s="3" t="s">
        <v>432</v>
      </c>
      <c r="C617" s="3" t="s">
        <v>446</v>
      </c>
      <c r="D617" s="3"/>
      <c r="E617" s="1">
        <f>E620+E618</f>
        <v>3593.7</v>
      </c>
      <c r="F617" s="1">
        <f t="shared" ref="F617:G617" si="173">F620+F618</f>
        <v>382.1</v>
      </c>
      <c r="G617" s="1">
        <f t="shared" si="173"/>
        <v>238.60000000000002</v>
      </c>
    </row>
    <row r="618" spans="1:7" ht="45" outlineLevel="2" x14ac:dyDescent="0.25">
      <c r="A618" s="43" t="s">
        <v>637</v>
      </c>
      <c r="B618" s="3" t="s">
        <v>432</v>
      </c>
      <c r="C618" s="3" t="s">
        <v>638</v>
      </c>
      <c r="D618" s="3"/>
      <c r="E618" s="1">
        <f>E619</f>
        <v>2296.5</v>
      </c>
      <c r="F618" s="1">
        <f t="shared" ref="F618:G618" si="174">F619</f>
        <v>0</v>
      </c>
      <c r="G618" s="1">
        <f t="shared" si="174"/>
        <v>0</v>
      </c>
    </row>
    <row r="619" spans="1:7" outlineLevel="2" x14ac:dyDescent="0.25">
      <c r="A619" s="43" t="s">
        <v>34</v>
      </c>
      <c r="B619" s="3" t="s">
        <v>432</v>
      </c>
      <c r="C619" s="3" t="s">
        <v>638</v>
      </c>
      <c r="D619" s="3" t="s">
        <v>639</v>
      </c>
      <c r="E619" s="1">
        <v>2296.5</v>
      </c>
      <c r="F619" s="1">
        <v>0</v>
      </c>
      <c r="G619" s="1">
        <v>0</v>
      </c>
    </row>
    <row r="620" spans="1:7" ht="60" outlineLevel="2" x14ac:dyDescent="0.25">
      <c r="A620" s="22" t="s">
        <v>447</v>
      </c>
      <c r="B620" s="3" t="s">
        <v>432</v>
      </c>
      <c r="C620" s="3" t="s">
        <v>448</v>
      </c>
      <c r="D620" s="5"/>
      <c r="E620" s="1">
        <f>E621</f>
        <v>1297.2</v>
      </c>
      <c r="F620" s="1">
        <f t="shared" si="172"/>
        <v>382.1</v>
      </c>
      <c r="G620" s="1">
        <f t="shared" si="172"/>
        <v>238.60000000000002</v>
      </c>
    </row>
    <row r="621" spans="1:7" outlineLevel="2" x14ac:dyDescent="0.25">
      <c r="A621" s="21" t="s">
        <v>34</v>
      </c>
      <c r="B621" s="3" t="s">
        <v>432</v>
      </c>
      <c r="C621" s="3" t="s">
        <v>448</v>
      </c>
      <c r="D621" s="5">
        <v>800</v>
      </c>
      <c r="E621" s="1">
        <v>1297.2</v>
      </c>
      <c r="F621" s="1">
        <v>382.1</v>
      </c>
      <c r="G621" s="1">
        <v>238.60000000000002</v>
      </c>
    </row>
    <row r="622" spans="1:7" ht="30" outlineLevel="1" x14ac:dyDescent="0.25">
      <c r="A622" s="22" t="s">
        <v>449</v>
      </c>
      <c r="B622" s="3" t="s">
        <v>450</v>
      </c>
      <c r="C622" s="3"/>
      <c r="D622" s="3"/>
      <c r="E622" s="1">
        <f>E623</f>
        <v>98473.499999999985</v>
      </c>
      <c r="F622" s="1">
        <f t="shared" ref="F622:G622" si="175">F623</f>
        <v>86143.500000000015</v>
      </c>
      <c r="G622" s="1">
        <f t="shared" si="175"/>
        <v>86056.5</v>
      </c>
    </row>
    <row r="623" spans="1:7" ht="30" outlineLevel="2" x14ac:dyDescent="0.25">
      <c r="A623" s="21" t="s">
        <v>375</v>
      </c>
      <c r="B623" s="3" t="s">
        <v>450</v>
      </c>
      <c r="C623" s="63" t="s">
        <v>376</v>
      </c>
      <c r="D623" s="3"/>
      <c r="E623" s="1">
        <f>E624+E631</f>
        <v>98473.499999999985</v>
      </c>
      <c r="F623" s="1">
        <f t="shared" ref="F623:G623" si="176">F624+F631</f>
        <v>86143.500000000015</v>
      </c>
      <c r="G623" s="1">
        <f t="shared" si="176"/>
        <v>86056.5</v>
      </c>
    </row>
    <row r="624" spans="1:7" outlineLevel="2" x14ac:dyDescent="0.25">
      <c r="A624" s="19" t="s">
        <v>451</v>
      </c>
      <c r="B624" s="4" t="s">
        <v>450</v>
      </c>
      <c r="C624" s="4" t="s">
        <v>452</v>
      </c>
      <c r="D624" s="3"/>
      <c r="E624" s="1">
        <f>E625</f>
        <v>12648.9</v>
      </c>
      <c r="F624" s="1">
        <f t="shared" ref="F624:G624" si="177">F625</f>
        <v>1541.6</v>
      </c>
      <c r="G624" s="1">
        <f t="shared" si="177"/>
        <v>962.5</v>
      </c>
    </row>
    <row r="625" spans="1:7" ht="30" outlineLevel="2" x14ac:dyDescent="0.25">
      <c r="A625" s="19" t="s">
        <v>453</v>
      </c>
      <c r="B625" s="4" t="s">
        <v>450</v>
      </c>
      <c r="C625" s="4" t="s">
        <v>454</v>
      </c>
      <c r="D625" s="3"/>
      <c r="E625" s="1">
        <f>E626+E629</f>
        <v>12648.9</v>
      </c>
      <c r="F625" s="1">
        <f t="shared" ref="F625:G625" si="178">F626+F629</f>
        <v>1541.6</v>
      </c>
      <c r="G625" s="1">
        <f t="shared" si="178"/>
        <v>962.5</v>
      </c>
    </row>
    <row r="626" spans="1:7" ht="30" outlineLevel="2" x14ac:dyDescent="0.25">
      <c r="A626" s="22" t="s">
        <v>455</v>
      </c>
      <c r="B626" s="4" t="s">
        <v>450</v>
      </c>
      <c r="C626" s="4" t="s">
        <v>456</v>
      </c>
      <c r="D626" s="4"/>
      <c r="E626" s="1">
        <f>E627+E628</f>
        <v>1169</v>
      </c>
      <c r="F626" s="1">
        <f t="shared" ref="F626:G626" si="179">F627+F628</f>
        <v>1541.6</v>
      </c>
      <c r="G626" s="1">
        <f t="shared" si="179"/>
        <v>962.5</v>
      </c>
    </row>
    <row r="627" spans="1:7" ht="30" outlineLevel="2" x14ac:dyDescent="0.25">
      <c r="A627" s="22" t="s">
        <v>228</v>
      </c>
      <c r="B627" s="4" t="s">
        <v>450</v>
      </c>
      <c r="C627" s="4" t="s">
        <v>456</v>
      </c>
      <c r="D627" s="4" t="s">
        <v>40</v>
      </c>
      <c r="E627" s="1">
        <v>287.89999999999998</v>
      </c>
      <c r="F627" s="1">
        <v>0</v>
      </c>
      <c r="G627" s="1">
        <v>0</v>
      </c>
    </row>
    <row r="628" spans="1:7" ht="45" outlineLevel="2" x14ac:dyDescent="0.25">
      <c r="A628" s="22" t="s">
        <v>312</v>
      </c>
      <c r="B628" s="4" t="s">
        <v>450</v>
      </c>
      <c r="C628" s="4" t="s">
        <v>456</v>
      </c>
      <c r="D628" s="4" t="s">
        <v>318</v>
      </c>
      <c r="E628" s="1">
        <v>881.1</v>
      </c>
      <c r="F628" s="1">
        <v>1541.6</v>
      </c>
      <c r="G628" s="1">
        <v>962.5</v>
      </c>
    </row>
    <row r="629" spans="1:7" ht="45" outlineLevel="2" x14ac:dyDescent="0.25">
      <c r="A629" s="22" t="s">
        <v>693</v>
      </c>
      <c r="B629" s="4" t="s">
        <v>450</v>
      </c>
      <c r="C629" s="4" t="s">
        <v>694</v>
      </c>
      <c r="D629" s="4"/>
      <c r="E629" s="1">
        <f>E630</f>
        <v>11479.9</v>
      </c>
      <c r="F629" s="1">
        <v>0</v>
      </c>
      <c r="G629" s="1">
        <v>0</v>
      </c>
    </row>
    <row r="630" spans="1:7" ht="45" outlineLevel="2" x14ac:dyDescent="0.25">
      <c r="A630" s="22" t="s">
        <v>312</v>
      </c>
      <c r="B630" s="4" t="s">
        <v>450</v>
      </c>
      <c r="C630" s="4" t="s">
        <v>694</v>
      </c>
      <c r="D630" s="4" t="s">
        <v>318</v>
      </c>
      <c r="E630" s="1">
        <v>11479.9</v>
      </c>
      <c r="F630" s="1">
        <v>0</v>
      </c>
      <c r="G630" s="1">
        <v>0</v>
      </c>
    </row>
    <row r="631" spans="1:7" ht="60" outlineLevel="2" x14ac:dyDescent="0.25">
      <c r="A631" s="22" t="s">
        <v>443</v>
      </c>
      <c r="B631" s="3" t="s">
        <v>450</v>
      </c>
      <c r="C631" s="3" t="s">
        <v>444</v>
      </c>
      <c r="D631" s="3"/>
      <c r="E631" s="1">
        <f>E632+E638</f>
        <v>85824.599999999991</v>
      </c>
      <c r="F631" s="1">
        <f t="shared" ref="F631:G631" si="180">F632+F638</f>
        <v>84601.900000000009</v>
      </c>
      <c r="G631" s="1">
        <f t="shared" si="180"/>
        <v>85094</v>
      </c>
    </row>
    <row r="632" spans="1:7" ht="30" outlineLevel="2" x14ac:dyDescent="0.25">
      <c r="A632" s="22" t="s">
        <v>457</v>
      </c>
      <c r="B632" s="3" t="s">
        <v>450</v>
      </c>
      <c r="C632" s="3" t="s">
        <v>458</v>
      </c>
      <c r="D632" s="3"/>
      <c r="E632" s="1">
        <f>E633+E636</f>
        <v>83895.2</v>
      </c>
      <c r="F632" s="1">
        <f t="shared" ref="F632:G632" si="181">F633+F636</f>
        <v>82688.200000000012</v>
      </c>
      <c r="G632" s="1">
        <f t="shared" si="181"/>
        <v>83705.7</v>
      </c>
    </row>
    <row r="633" spans="1:7" ht="45" outlineLevel="2" x14ac:dyDescent="0.25">
      <c r="A633" s="21" t="s">
        <v>32</v>
      </c>
      <c r="B633" s="3" t="s">
        <v>450</v>
      </c>
      <c r="C633" s="3" t="s">
        <v>459</v>
      </c>
      <c r="D633" s="3"/>
      <c r="E633" s="1">
        <f>E634+E635</f>
        <v>13491.800000000001</v>
      </c>
      <c r="F633" s="1">
        <f t="shared" ref="F633:G633" si="182">F634+F635</f>
        <v>13403.1</v>
      </c>
      <c r="G633" s="1">
        <f t="shared" si="182"/>
        <v>13842.4</v>
      </c>
    </row>
    <row r="634" spans="1:7" ht="75" outlineLevel="2" x14ac:dyDescent="0.25">
      <c r="A634" s="22" t="s">
        <v>13</v>
      </c>
      <c r="B634" s="3" t="s">
        <v>450</v>
      </c>
      <c r="C634" s="3" t="s">
        <v>459</v>
      </c>
      <c r="D634" s="3" t="s">
        <v>39</v>
      </c>
      <c r="E634" s="1">
        <v>13059.7</v>
      </c>
      <c r="F634" s="1">
        <v>12990.7</v>
      </c>
      <c r="G634" s="1">
        <v>13510.3</v>
      </c>
    </row>
    <row r="635" spans="1:7" ht="30" outlineLevel="2" x14ac:dyDescent="0.25">
      <c r="A635" s="22" t="s">
        <v>228</v>
      </c>
      <c r="B635" s="3" t="s">
        <v>450</v>
      </c>
      <c r="C635" s="3" t="s">
        <v>459</v>
      </c>
      <c r="D635" s="3" t="s">
        <v>40</v>
      </c>
      <c r="E635" s="1">
        <v>432.1</v>
      </c>
      <c r="F635" s="1">
        <v>412.4</v>
      </c>
      <c r="G635" s="1">
        <v>332.1</v>
      </c>
    </row>
    <row r="636" spans="1:7" ht="45" outlineLevel="2" x14ac:dyDescent="0.25">
      <c r="A636" s="21" t="s">
        <v>275</v>
      </c>
      <c r="B636" s="3" t="s">
        <v>450</v>
      </c>
      <c r="C636" s="3" t="s">
        <v>460</v>
      </c>
      <c r="D636" s="3"/>
      <c r="E636" s="1">
        <f>E637</f>
        <v>70403.399999999994</v>
      </c>
      <c r="F636" s="1">
        <f>F637</f>
        <v>69285.100000000006</v>
      </c>
      <c r="G636" s="1">
        <f>G637</f>
        <v>69863.3</v>
      </c>
    </row>
    <row r="637" spans="1:7" ht="45" outlineLevel="2" x14ac:dyDescent="0.25">
      <c r="A637" s="22" t="s">
        <v>312</v>
      </c>
      <c r="B637" s="3" t="s">
        <v>450</v>
      </c>
      <c r="C637" s="3" t="s">
        <v>460</v>
      </c>
      <c r="D637" s="3" t="s">
        <v>318</v>
      </c>
      <c r="E637" s="1">
        <v>70403.399999999994</v>
      </c>
      <c r="F637" s="1">
        <v>69285.100000000006</v>
      </c>
      <c r="G637" s="1">
        <v>69863.3</v>
      </c>
    </row>
    <row r="638" spans="1:7" ht="45" outlineLevel="2" x14ac:dyDescent="0.25">
      <c r="A638" s="22" t="s">
        <v>461</v>
      </c>
      <c r="B638" s="3" t="s">
        <v>450</v>
      </c>
      <c r="C638" s="3" t="s">
        <v>462</v>
      </c>
      <c r="D638" s="3"/>
      <c r="E638" s="1">
        <f>E639</f>
        <v>1929.4</v>
      </c>
      <c r="F638" s="1">
        <f t="shared" ref="F638:G638" si="183">F639</f>
        <v>1913.7</v>
      </c>
      <c r="G638" s="1">
        <f t="shared" si="183"/>
        <v>1388.3</v>
      </c>
    </row>
    <row r="639" spans="1:7" ht="30" outlineLevel="2" x14ac:dyDescent="0.25">
      <c r="A639" s="21" t="s">
        <v>463</v>
      </c>
      <c r="B639" s="3" t="s">
        <v>450</v>
      </c>
      <c r="C639" s="3" t="s">
        <v>464</v>
      </c>
      <c r="D639" s="5"/>
      <c r="E639" s="1">
        <f>E640+E641</f>
        <v>1929.4</v>
      </c>
      <c r="F639" s="1">
        <f t="shared" ref="F639:G639" si="184">F640+F641</f>
        <v>1913.7</v>
      </c>
      <c r="G639" s="1">
        <f t="shared" si="184"/>
        <v>1388.3</v>
      </c>
    </row>
    <row r="640" spans="1:7" ht="30" outlineLevel="2" x14ac:dyDescent="0.25">
      <c r="A640" s="22" t="s">
        <v>20</v>
      </c>
      <c r="B640" s="3" t="s">
        <v>450</v>
      </c>
      <c r="C640" s="3" t="s">
        <v>464</v>
      </c>
      <c r="D640" s="5">
        <v>300</v>
      </c>
      <c r="E640" s="1">
        <v>515</v>
      </c>
      <c r="F640" s="1">
        <v>515</v>
      </c>
      <c r="G640" s="1">
        <v>515</v>
      </c>
    </row>
    <row r="641" spans="1:9" ht="45" outlineLevel="2" x14ac:dyDescent="0.25">
      <c r="A641" s="22" t="s">
        <v>312</v>
      </c>
      <c r="B641" s="3" t="s">
        <v>450</v>
      </c>
      <c r="C641" s="3" t="s">
        <v>464</v>
      </c>
      <c r="D641" s="5">
        <v>600</v>
      </c>
      <c r="E641" s="1">
        <v>1414.4</v>
      </c>
      <c r="F641" s="1">
        <v>1398.7</v>
      </c>
      <c r="G641" s="1">
        <v>873.3</v>
      </c>
    </row>
    <row r="642" spans="1:9" s="81" customFormat="1" ht="14.25" x14ac:dyDescent="0.25">
      <c r="A642" s="20" t="s">
        <v>510</v>
      </c>
      <c r="B642" s="2" t="s">
        <v>511</v>
      </c>
      <c r="C642" s="2"/>
      <c r="D642" s="6"/>
      <c r="E642" s="15">
        <f>+E643+E647+E674</f>
        <v>371862.2</v>
      </c>
      <c r="F642" s="15">
        <f>+F643+F647+F674</f>
        <v>334207.89999999997</v>
      </c>
      <c r="G642" s="15">
        <f>+G643+G647+G674</f>
        <v>360956.3</v>
      </c>
    </row>
    <row r="643" spans="1:9" outlineLevel="1" x14ac:dyDescent="0.25">
      <c r="A643" s="22" t="s">
        <v>512</v>
      </c>
      <c r="B643" s="3" t="s">
        <v>513</v>
      </c>
      <c r="C643" s="3"/>
      <c r="D643" s="5"/>
      <c r="E643" s="16">
        <f>+E644</f>
        <v>11563.1</v>
      </c>
      <c r="F643" s="16">
        <v>11563.1</v>
      </c>
      <c r="G643" s="16">
        <v>11563.1</v>
      </c>
    </row>
    <row r="644" spans="1:9" outlineLevel="2" x14ac:dyDescent="0.25">
      <c r="A644" s="22" t="s">
        <v>9</v>
      </c>
      <c r="B644" s="3" t="s">
        <v>513</v>
      </c>
      <c r="C644" s="3" t="s">
        <v>10</v>
      </c>
      <c r="D644" s="5"/>
      <c r="E644" s="16">
        <f>+E645</f>
        <v>11563.1</v>
      </c>
      <c r="F644" s="16">
        <v>11563.1</v>
      </c>
      <c r="G644" s="16">
        <v>11563.1</v>
      </c>
    </row>
    <row r="645" spans="1:9" outlineLevel="2" x14ac:dyDescent="0.25">
      <c r="A645" s="22" t="s">
        <v>514</v>
      </c>
      <c r="B645" s="3" t="s">
        <v>513</v>
      </c>
      <c r="C645" s="3" t="s">
        <v>515</v>
      </c>
      <c r="D645" s="5"/>
      <c r="E645" s="16">
        <f>+E646</f>
        <v>11563.1</v>
      </c>
      <c r="F645" s="16">
        <f t="shared" ref="F645:G645" si="185">F646</f>
        <v>11563.1</v>
      </c>
      <c r="G645" s="16">
        <f t="shared" si="185"/>
        <v>11563.1</v>
      </c>
    </row>
    <row r="646" spans="1:9" ht="30" outlineLevel="2" x14ac:dyDescent="0.25">
      <c r="A646" s="22" t="s">
        <v>20</v>
      </c>
      <c r="B646" s="3" t="s">
        <v>513</v>
      </c>
      <c r="C646" s="3" t="s">
        <v>515</v>
      </c>
      <c r="D646" s="5">
        <v>300</v>
      </c>
      <c r="E646" s="16">
        <v>11563.1</v>
      </c>
      <c r="F646" s="16">
        <v>11563.1</v>
      </c>
      <c r="G646" s="33">
        <v>11563.1</v>
      </c>
    </row>
    <row r="647" spans="1:9" outlineLevel="1" x14ac:dyDescent="0.25">
      <c r="A647" s="22" t="s">
        <v>516</v>
      </c>
      <c r="B647" s="3" t="s">
        <v>517</v>
      </c>
      <c r="C647" s="3"/>
      <c r="D647" s="5"/>
      <c r="E647" s="16">
        <f>E648+E661</f>
        <v>41862.600000000006</v>
      </c>
      <c r="F647" s="16">
        <f>F648+F661</f>
        <v>40519.199999999997</v>
      </c>
      <c r="G647" s="16">
        <f>G648+G661</f>
        <v>39728</v>
      </c>
    </row>
    <row r="648" spans="1:9" outlineLevel="2" x14ac:dyDescent="0.25">
      <c r="A648" s="22" t="s">
        <v>9</v>
      </c>
      <c r="B648" s="3" t="s">
        <v>517</v>
      </c>
      <c r="C648" s="3" t="s">
        <v>10</v>
      </c>
      <c r="D648" s="5"/>
      <c r="E648" s="16">
        <f>++E650+E652+E654+E656+E658+E659</f>
        <v>8677.2999999999993</v>
      </c>
      <c r="F648" s="16">
        <f t="shared" ref="F648:G648" si="186">++F650+F652+F654+F656+F658</f>
        <v>9342</v>
      </c>
      <c r="G648" s="16">
        <f t="shared" si="186"/>
        <v>8521</v>
      </c>
    </row>
    <row r="649" spans="1:9" ht="30" outlineLevel="2" x14ac:dyDescent="0.25">
      <c r="A649" s="22" t="s">
        <v>518</v>
      </c>
      <c r="B649" s="3" t="s">
        <v>517</v>
      </c>
      <c r="C649" s="3" t="s">
        <v>519</v>
      </c>
      <c r="D649" s="5"/>
      <c r="E649" s="16">
        <f>E650</f>
        <v>2600.5</v>
      </c>
      <c r="F649" s="16">
        <f>F650</f>
        <v>2810.5</v>
      </c>
      <c r="G649" s="16">
        <f>G650</f>
        <v>3020.5</v>
      </c>
      <c r="I649" s="79"/>
    </row>
    <row r="650" spans="1:9" ht="30" outlineLevel="2" x14ac:dyDescent="0.25">
      <c r="A650" s="22" t="s">
        <v>20</v>
      </c>
      <c r="B650" s="3" t="s">
        <v>517</v>
      </c>
      <c r="C650" s="3" t="s">
        <v>519</v>
      </c>
      <c r="D650" s="5">
        <v>300</v>
      </c>
      <c r="E650" s="16">
        <v>2600.5</v>
      </c>
      <c r="F650" s="16">
        <v>2810.5</v>
      </c>
      <c r="G650" s="33">
        <v>3020.5</v>
      </c>
    </row>
    <row r="651" spans="1:9" ht="45" outlineLevel="2" x14ac:dyDescent="0.25">
      <c r="A651" s="22" t="s">
        <v>520</v>
      </c>
      <c r="B651" s="3" t="s">
        <v>517</v>
      </c>
      <c r="C651" s="3" t="s">
        <v>521</v>
      </c>
      <c r="D651" s="5"/>
      <c r="E651" s="16">
        <f>E652</f>
        <v>1948.3</v>
      </c>
      <c r="F651" s="16">
        <f t="shared" ref="F651:G651" si="187">F652</f>
        <v>1948.3</v>
      </c>
      <c r="G651" s="16">
        <f t="shared" si="187"/>
        <v>2638</v>
      </c>
    </row>
    <row r="652" spans="1:9" ht="30" outlineLevel="2" x14ac:dyDescent="0.25">
      <c r="A652" s="22" t="s">
        <v>20</v>
      </c>
      <c r="B652" s="3" t="s">
        <v>517</v>
      </c>
      <c r="C652" s="3" t="s">
        <v>521</v>
      </c>
      <c r="D652" s="5">
        <v>300</v>
      </c>
      <c r="E652" s="16">
        <v>1948.3</v>
      </c>
      <c r="F652" s="16">
        <v>1948.3</v>
      </c>
      <c r="G652" s="33">
        <v>2638</v>
      </c>
    </row>
    <row r="653" spans="1:9" outlineLevel="2" x14ac:dyDescent="0.25">
      <c r="A653" s="22" t="s">
        <v>524</v>
      </c>
      <c r="B653" s="3" t="s">
        <v>517</v>
      </c>
      <c r="C653" s="3" t="s">
        <v>525</v>
      </c>
      <c r="D653" s="5"/>
      <c r="E653" s="16">
        <f>E654</f>
        <v>513.29999999999995</v>
      </c>
      <c r="F653" s="16">
        <f t="shared" ref="F653:G653" si="188">F654</f>
        <v>384.3</v>
      </c>
      <c r="G653" s="16">
        <f t="shared" si="188"/>
        <v>239.9</v>
      </c>
    </row>
    <row r="654" spans="1:9" ht="45" outlineLevel="2" x14ac:dyDescent="0.25">
      <c r="A654" s="22" t="s">
        <v>312</v>
      </c>
      <c r="B654" s="3" t="s">
        <v>517</v>
      </c>
      <c r="C654" s="3" t="s">
        <v>525</v>
      </c>
      <c r="D654" s="5">
        <v>600</v>
      </c>
      <c r="E654" s="16">
        <v>513.29999999999995</v>
      </c>
      <c r="F654" s="16">
        <v>384.3</v>
      </c>
      <c r="G654" s="33">
        <v>239.9</v>
      </c>
    </row>
    <row r="655" spans="1:9" outlineLevel="2" x14ac:dyDescent="0.25">
      <c r="A655" s="22" t="s">
        <v>526</v>
      </c>
      <c r="B655" s="3" t="s">
        <v>517</v>
      </c>
      <c r="C655" s="3" t="s">
        <v>527</v>
      </c>
      <c r="D655" s="5"/>
      <c r="E655" s="16">
        <f>E656</f>
        <v>2913.2</v>
      </c>
      <c r="F655" s="16">
        <f t="shared" ref="F655:G655" si="189">F656</f>
        <v>4196.1000000000004</v>
      </c>
      <c r="G655" s="16">
        <f t="shared" si="189"/>
        <v>2619.8000000000002</v>
      </c>
    </row>
    <row r="656" spans="1:9" ht="45" outlineLevel="2" x14ac:dyDescent="0.25">
      <c r="A656" s="22" t="s">
        <v>312</v>
      </c>
      <c r="B656" s="3" t="s">
        <v>517</v>
      </c>
      <c r="C656" s="3" t="s">
        <v>527</v>
      </c>
      <c r="D656" s="5">
        <v>600</v>
      </c>
      <c r="E656" s="16">
        <v>2913.2</v>
      </c>
      <c r="F656" s="16">
        <v>4196.1000000000004</v>
      </c>
      <c r="G656" s="33">
        <v>2619.8000000000002</v>
      </c>
    </row>
    <row r="657" spans="1:7" ht="75" outlineLevel="2" x14ac:dyDescent="0.25">
      <c r="A657" s="22" t="s">
        <v>528</v>
      </c>
      <c r="B657" s="3" t="s">
        <v>517</v>
      </c>
      <c r="C657" s="3" t="s">
        <v>529</v>
      </c>
      <c r="D657" s="5"/>
      <c r="E657" s="16">
        <f>E658</f>
        <v>2</v>
      </c>
      <c r="F657" s="16">
        <f t="shared" ref="F657:G657" si="190">F658</f>
        <v>2.8</v>
      </c>
      <c r="G657" s="16">
        <f t="shared" si="190"/>
        <v>2.8</v>
      </c>
    </row>
    <row r="658" spans="1:7" outlineLevel="2" x14ac:dyDescent="0.25">
      <c r="A658" s="21" t="s">
        <v>34</v>
      </c>
      <c r="B658" s="3" t="s">
        <v>517</v>
      </c>
      <c r="C658" s="3" t="s">
        <v>529</v>
      </c>
      <c r="D658" s="5">
        <v>800</v>
      </c>
      <c r="E658" s="16">
        <v>2</v>
      </c>
      <c r="F658" s="16">
        <v>2.8</v>
      </c>
      <c r="G658" s="33">
        <v>2.8</v>
      </c>
    </row>
    <row r="659" spans="1:7" outlineLevel="2" x14ac:dyDescent="0.25">
      <c r="A659" s="94" t="s">
        <v>709</v>
      </c>
      <c r="B659" s="3" t="s">
        <v>517</v>
      </c>
      <c r="C659" s="3" t="s">
        <v>710</v>
      </c>
      <c r="D659" s="5"/>
      <c r="E659" s="16">
        <f>E660</f>
        <v>700</v>
      </c>
      <c r="F659" s="16">
        <v>0</v>
      </c>
      <c r="G659" s="33">
        <v>0</v>
      </c>
    </row>
    <row r="660" spans="1:7" ht="30" outlineLevel="2" x14ac:dyDescent="0.25">
      <c r="A660" s="22" t="s">
        <v>20</v>
      </c>
      <c r="B660" s="3" t="s">
        <v>517</v>
      </c>
      <c r="C660" s="3" t="s">
        <v>710</v>
      </c>
      <c r="D660" s="5">
        <v>300</v>
      </c>
      <c r="E660" s="16">
        <v>700</v>
      </c>
      <c r="F660" s="16">
        <v>0</v>
      </c>
      <c r="G660" s="33">
        <v>0</v>
      </c>
    </row>
    <row r="661" spans="1:7" ht="45" outlineLevel="2" x14ac:dyDescent="0.25">
      <c r="A661" s="32" t="s">
        <v>137</v>
      </c>
      <c r="B661" s="4" t="s">
        <v>517</v>
      </c>
      <c r="C661" s="4" t="s">
        <v>138</v>
      </c>
      <c r="D661" s="34"/>
      <c r="E661" s="16">
        <f>E666+E670+E662</f>
        <v>33185.300000000003</v>
      </c>
      <c r="F661" s="16">
        <f t="shared" ref="F661:G661" si="191">F666+F670</f>
        <v>31177.200000000001</v>
      </c>
      <c r="G661" s="16">
        <f t="shared" si="191"/>
        <v>31207</v>
      </c>
    </row>
    <row r="662" spans="1:7" ht="45" outlineLevel="2" x14ac:dyDescent="0.25">
      <c r="A662" s="32" t="s">
        <v>625</v>
      </c>
      <c r="B662" s="4" t="s">
        <v>517</v>
      </c>
      <c r="C662" s="4" t="s">
        <v>628</v>
      </c>
      <c r="D662" s="34"/>
      <c r="E662" s="16">
        <f>E663</f>
        <v>4296.3999999999996</v>
      </c>
      <c r="F662" s="16">
        <f t="shared" ref="F662:G664" si="192">F663</f>
        <v>0</v>
      </c>
      <c r="G662" s="16">
        <f t="shared" si="192"/>
        <v>0</v>
      </c>
    </row>
    <row r="663" spans="1:7" ht="45" outlineLevel="2" x14ac:dyDescent="0.25">
      <c r="A663" s="32" t="s">
        <v>626</v>
      </c>
      <c r="B663" s="4" t="s">
        <v>517</v>
      </c>
      <c r="C663" s="4" t="s">
        <v>629</v>
      </c>
      <c r="D663" s="34"/>
      <c r="E663" s="16">
        <f>E664</f>
        <v>4296.3999999999996</v>
      </c>
      <c r="F663" s="16">
        <f t="shared" si="192"/>
        <v>0</v>
      </c>
      <c r="G663" s="16">
        <f t="shared" si="192"/>
        <v>0</v>
      </c>
    </row>
    <row r="664" spans="1:7" ht="75" outlineLevel="2" x14ac:dyDescent="0.25">
      <c r="A664" s="32" t="s">
        <v>627</v>
      </c>
      <c r="B664" s="4" t="s">
        <v>630</v>
      </c>
      <c r="C664" s="4" t="s">
        <v>631</v>
      </c>
      <c r="D664" s="34"/>
      <c r="E664" s="16">
        <f>E665</f>
        <v>4296.3999999999996</v>
      </c>
      <c r="F664" s="16">
        <f t="shared" si="192"/>
        <v>0</v>
      </c>
      <c r="G664" s="16">
        <f t="shared" si="192"/>
        <v>0</v>
      </c>
    </row>
    <row r="665" spans="1:7" ht="30" outlineLevel="2" x14ac:dyDescent="0.25">
      <c r="A665" s="32" t="s">
        <v>20</v>
      </c>
      <c r="B665" s="4" t="s">
        <v>630</v>
      </c>
      <c r="C665" s="4" t="s">
        <v>631</v>
      </c>
      <c r="D665" s="34">
        <v>300</v>
      </c>
      <c r="E665" s="16">
        <v>4296.3999999999996</v>
      </c>
      <c r="F665" s="16">
        <v>0</v>
      </c>
      <c r="G665" s="16">
        <v>0</v>
      </c>
    </row>
    <row r="666" spans="1:7" ht="30" outlineLevel="2" x14ac:dyDescent="0.25">
      <c r="A666" s="32" t="s">
        <v>530</v>
      </c>
      <c r="B666" s="4" t="s">
        <v>517</v>
      </c>
      <c r="C666" s="4" t="s">
        <v>531</v>
      </c>
      <c r="D666" s="34"/>
      <c r="E666" s="16">
        <f t="shared" ref="E666:G668" si="193">E667</f>
        <v>3388.9</v>
      </c>
      <c r="F666" s="16">
        <f t="shared" si="193"/>
        <v>5677.2000000000007</v>
      </c>
      <c r="G666" s="16">
        <f t="shared" si="193"/>
        <v>5707</v>
      </c>
    </row>
    <row r="667" spans="1:7" ht="60" outlineLevel="2" x14ac:dyDescent="0.25">
      <c r="A667" s="32" t="s">
        <v>532</v>
      </c>
      <c r="B667" s="4" t="s">
        <v>517</v>
      </c>
      <c r="C667" s="4" t="s">
        <v>533</v>
      </c>
      <c r="D667" s="34"/>
      <c r="E667" s="16">
        <f t="shared" si="193"/>
        <v>3388.9</v>
      </c>
      <c r="F667" s="16">
        <f t="shared" si="193"/>
        <v>5677.2000000000007</v>
      </c>
      <c r="G667" s="16">
        <f t="shared" si="193"/>
        <v>5707</v>
      </c>
    </row>
    <row r="668" spans="1:7" ht="30" outlineLevel="2" x14ac:dyDescent="0.25">
      <c r="A668" s="32" t="s">
        <v>534</v>
      </c>
      <c r="B668" s="4" t="s">
        <v>517</v>
      </c>
      <c r="C668" s="4" t="s">
        <v>535</v>
      </c>
      <c r="D668" s="34"/>
      <c r="E668" s="16">
        <f t="shared" si="193"/>
        <v>3388.9</v>
      </c>
      <c r="F668" s="16">
        <f t="shared" si="193"/>
        <v>5677.2000000000007</v>
      </c>
      <c r="G668" s="16">
        <f t="shared" si="193"/>
        <v>5707</v>
      </c>
    </row>
    <row r="669" spans="1:7" ht="30" outlineLevel="2" x14ac:dyDescent="0.25">
      <c r="A669" s="22" t="s">
        <v>20</v>
      </c>
      <c r="B669" s="4" t="s">
        <v>517</v>
      </c>
      <c r="C669" s="4" t="s">
        <v>535</v>
      </c>
      <c r="D669" s="34">
        <v>300</v>
      </c>
      <c r="E669" s="16">
        <v>3388.9</v>
      </c>
      <c r="F669" s="16">
        <v>5677.2000000000007</v>
      </c>
      <c r="G669" s="1">
        <v>5707</v>
      </c>
    </row>
    <row r="670" spans="1:7" ht="45" outlineLevel="2" x14ac:dyDescent="0.25">
      <c r="A670" s="43" t="s">
        <v>226</v>
      </c>
      <c r="B670" s="4" t="s">
        <v>517</v>
      </c>
      <c r="C670" s="4" t="s">
        <v>227</v>
      </c>
      <c r="D670" s="34"/>
      <c r="E670" s="16">
        <f t="shared" ref="E670:G672" si="194">E671</f>
        <v>25500</v>
      </c>
      <c r="F670" s="16">
        <f t="shared" si="194"/>
        <v>25500</v>
      </c>
      <c r="G670" s="16">
        <f t="shared" si="194"/>
        <v>25500</v>
      </c>
    </row>
    <row r="671" spans="1:7" ht="45" outlineLevel="2" x14ac:dyDescent="0.25">
      <c r="A671" s="43" t="s">
        <v>536</v>
      </c>
      <c r="B671" s="4" t="s">
        <v>517</v>
      </c>
      <c r="C671" s="4" t="s">
        <v>537</v>
      </c>
      <c r="D671" s="34"/>
      <c r="E671" s="16">
        <f t="shared" si="194"/>
        <v>25500</v>
      </c>
      <c r="F671" s="16">
        <f t="shared" si="194"/>
        <v>25500</v>
      </c>
      <c r="G671" s="16">
        <f t="shared" si="194"/>
        <v>25500</v>
      </c>
    </row>
    <row r="672" spans="1:7" ht="105" outlineLevel="2" x14ac:dyDescent="0.25">
      <c r="A672" s="43" t="s">
        <v>538</v>
      </c>
      <c r="B672" s="4" t="s">
        <v>517</v>
      </c>
      <c r="C672" s="13" t="s">
        <v>539</v>
      </c>
      <c r="D672" s="34"/>
      <c r="E672" s="16">
        <f t="shared" si="194"/>
        <v>25500</v>
      </c>
      <c r="F672" s="16">
        <f t="shared" si="194"/>
        <v>25500</v>
      </c>
      <c r="G672" s="16">
        <f t="shared" si="194"/>
        <v>25500</v>
      </c>
    </row>
    <row r="673" spans="1:7" ht="30" outlineLevel="2" x14ac:dyDescent="0.25">
      <c r="A673" s="22" t="s">
        <v>20</v>
      </c>
      <c r="B673" s="4" t="s">
        <v>517</v>
      </c>
      <c r="C673" s="13" t="s">
        <v>539</v>
      </c>
      <c r="D673" s="34">
        <v>300</v>
      </c>
      <c r="E673" s="16">
        <v>25500</v>
      </c>
      <c r="F673" s="16">
        <v>25500</v>
      </c>
      <c r="G673" s="1">
        <v>25500</v>
      </c>
    </row>
    <row r="674" spans="1:7" outlineLevel="1" x14ac:dyDescent="0.25">
      <c r="A674" s="32" t="s">
        <v>540</v>
      </c>
      <c r="B674" s="4" t="s">
        <v>541</v>
      </c>
      <c r="C674" s="4"/>
      <c r="D674" s="4"/>
      <c r="E674" s="16">
        <v>318436.5</v>
      </c>
      <c r="F674" s="16">
        <v>282125.59999999998</v>
      </c>
      <c r="G674" s="16">
        <v>309665.2</v>
      </c>
    </row>
    <row r="675" spans="1:7" ht="45" outlineLevel="2" x14ac:dyDescent="0.25">
      <c r="A675" s="32" t="s">
        <v>137</v>
      </c>
      <c r="B675" s="4" t="s">
        <v>541</v>
      </c>
      <c r="C675" s="4" t="s">
        <v>138</v>
      </c>
      <c r="D675" s="4"/>
      <c r="E675" s="16">
        <v>90704</v>
      </c>
      <c r="F675" s="16">
        <v>52394.900000000009</v>
      </c>
      <c r="G675" s="16">
        <v>79928.600000000006</v>
      </c>
    </row>
    <row r="676" spans="1:7" ht="75" outlineLevel="2" x14ac:dyDescent="0.25">
      <c r="A676" s="22" t="s">
        <v>542</v>
      </c>
      <c r="B676" s="4" t="s">
        <v>541</v>
      </c>
      <c r="C676" s="3" t="s">
        <v>543</v>
      </c>
      <c r="D676" s="4"/>
      <c r="E676" s="16">
        <v>90704</v>
      </c>
      <c r="F676" s="16">
        <v>52394.900000000009</v>
      </c>
      <c r="G676" s="16">
        <v>79928.600000000006</v>
      </c>
    </row>
    <row r="677" spans="1:7" ht="75" outlineLevel="2" x14ac:dyDescent="0.25">
      <c r="A677" s="21" t="s">
        <v>544</v>
      </c>
      <c r="B677" s="4" t="s">
        <v>541</v>
      </c>
      <c r="C677" s="3" t="s">
        <v>545</v>
      </c>
      <c r="D677" s="4"/>
      <c r="E677" s="16">
        <v>90704</v>
      </c>
      <c r="F677" s="16">
        <v>52394.900000000009</v>
      </c>
      <c r="G677" s="16">
        <v>79928.600000000006</v>
      </c>
    </row>
    <row r="678" spans="1:7" ht="90" outlineLevel="2" x14ac:dyDescent="0.25">
      <c r="A678" s="84" t="s">
        <v>546</v>
      </c>
      <c r="B678" s="3" t="s">
        <v>541</v>
      </c>
      <c r="C678" s="37" t="s">
        <v>547</v>
      </c>
      <c r="D678" s="5"/>
      <c r="E678" s="16">
        <v>998.8</v>
      </c>
      <c r="F678" s="16">
        <v>201</v>
      </c>
      <c r="G678" s="16">
        <v>201</v>
      </c>
    </row>
    <row r="679" spans="1:7" ht="30" outlineLevel="2" x14ac:dyDescent="0.25">
      <c r="A679" s="22" t="s">
        <v>20</v>
      </c>
      <c r="B679" s="3" t="s">
        <v>541</v>
      </c>
      <c r="C679" s="37" t="s">
        <v>547</v>
      </c>
      <c r="D679" s="5">
        <v>300</v>
      </c>
      <c r="E679" s="16">
        <v>998.8</v>
      </c>
      <c r="F679" s="16">
        <v>201</v>
      </c>
      <c r="G679" s="33">
        <v>201</v>
      </c>
    </row>
    <row r="680" spans="1:7" ht="90" outlineLevel="2" x14ac:dyDescent="0.25">
      <c r="A680" s="43" t="s">
        <v>548</v>
      </c>
      <c r="B680" s="4" t="s">
        <v>541</v>
      </c>
      <c r="C680" s="3" t="s">
        <v>549</v>
      </c>
      <c r="D680" s="4"/>
      <c r="E680" s="16">
        <v>535</v>
      </c>
      <c r="F680" s="16">
        <v>475.5</v>
      </c>
      <c r="G680" s="16">
        <v>475.5</v>
      </c>
    </row>
    <row r="681" spans="1:7" ht="30" outlineLevel="2" x14ac:dyDescent="0.25">
      <c r="A681" s="22" t="s">
        <v>228</v>
      </c>
      <c r="B681" s="4" t="s">
        <v>541</v>
      </c>
      <c r="C681" s="3" t="s">
        <v>549</v>
      </c>
      <c r="D681" s="4" t="s">
        <v>40</v>
      </c>
      <c r="E681" s="16">
        <v>535</v>
      </c>
      <c r="F681" s="16">
        <v>475.5</v>
      </c>
      <c r="G681" s="1">
        <v>475.5</v>
      </c>
    </row>
    <row r="682" spans="1:7" ht="105" outlineLevel="2" x14ac:dyDescent="0.25">
      <c r="A682" s="22" t="s">
        <v>635</v>
      </c>
      <c r="B682" s="4" t="s">
        <v>541</v>
      </c>
      <c r="C682" s="3" t="s">
        <v>636</v>
      </c>
      <c r="D682" s="4"/>
      <c r="E682" s="16">
        <v>31798.600000000002</v>
      </c>
      <c r="F682" s="16">
        <v>0</v>
      </c>
      <c r="G682" s="16">
        <v>0</v>
      </c>
    </row>
    <row r="683" spans="1:7" ht="30" outlineLevel="2" x14ac:dyDescent="0.25">
      <c r="A683" s="19" t="s">
        <v>65</v>
      </c>
      <c r="B683" s="4" t="s">
        <v>541</v>
      </c>
      <c r="C683" s="3" t="s">
        <v>636</v>
      </c>
      <c r="D683" s="4" t="s">
        <v>550</v>
      </c>
      <c r="E683" s="16">
        <v>31798.600000000002</v>
      </c>
      <c r="F683" s="16">
        <v>0</v>
      </c>
      <c r="G683" s="1">
        <v>0</v>
      </c>
    </row>
    <row r="684" spans="1:7" ht="60" outlineLevel="2" x14ac:dyDescent="0.25">
      <c r="A684" s="19" t="s">
        <v>551</v>
      </c>
      <c r="B684" s="4" t="s">
        <v>541</v>
      </c>
      <c r="C684" s="3" t="s">
        <v>552</v>
      </c>
      <c r="D684" s="4"/>
      <c r="E684" s="16">
        <v>57371.6</v>
      </c>
      <c r="F684" s="16">
        <v>51718.400000000009</v>
      </c>
      <c r="G684" s="16">
        <v>79252.100000000006</v>
      </c>
    </row>
    <row r="685" spans="1:7" ht="30" outlineLevel="2" x14ac:dyDescent="0.25">
      <c r="A685" s="19" t="s">
        <v>65</v>
      </c>
      <c r="B685" s="4" t="s">
        <v>541</v>
      </c>
      <c r="C685" s="3" t="s">
        <v>552</v>
      </c>
      <c r="D685" s="4" t="s">
        <v>550</v>
      </c>
      <c r="E685" s="16">
        <v>57371.6</v>
      </c>
      <c r="F685" s="16">
        <v>51718.400000000009</v>
      </c>
      <c r="G685" s="1">
        <v>79252.100000000006</v>
      </c>
    </row>
    <row r="686" spans="1:7" ht="30" outlineLevel="2" x14ac:dyDescent="0.25">
      <c r="A686" s="22" t="s">
        <v>305</v>
      </c>
      <c r="B686" s="3" t="s">
        <v>541</v>
      </c>
      <c r="C686" s="3" t="s">
        <v>306</v>
      </c>
      <c r="D686" s="3"/>
      <c r="E686" s="16">
        <v>227732.5</v>
      </c>
      <c r="F686" s="16">
        <v>229730.69999999998</v>
      </c>
      <c r="G686" s="16">
        <v>229736.6</v>
      </c>
    </row>
    <row r="687" spans="1:7" ht="30" outlineLevel="2" x14ac:dyDescent="0.25">
      <c r="A687" s="21" t="s">
        <v>307</v>
      </c>
      <c r="B687" s="3" t="s">
        <v>541</v>
      </c>
      <c r="C687" s="3" t="s">
        <v>308</v>
      </c>
      <c r="D687" s="3"/>
      <c r="E687" s="16">
        <v>172143.9</v>
      </c>
      <c r="F687" s="16">
        <v>172003.8</v>
      </c>
      <c r="G687" s="16">
        <v>171947.7</v>
      </c>
    </row>
    <row r="688" spans="1:7" ht="45" outlineLevel="2" x14ac:dyDescent="0.25">
      <c r="A688" s="21" t="s">
        <v>309</v>
      </c>
      <c r="B688" s="3" t="s">
        <v>541</v>
      </c>
      <c r="C688" s="3" t="s">
        <v>310</v>
      </c>
      <c r="D688" s="3"/>
      <c r="E688" s="16">
        <v>172143.9</v>
      </c>
      <c r="F688" s="16">
        <v>172003.8</v>
      </c>
      <c r="G688" s="16">
        <v>171947.7</v>
      </c>
    </row>
    <row r="689" spans="1:7" ht="60" outlineLevel="2" x14ac:dyDescent="0.25">
      <c r="A689" s="21" t="s">
        <v>397</v>
      </c>
      <c r="B689" s="3" t="s">
        <v>541</v>
      </c>
      <c r="C689" s="3" t="s">
        <v>398</v>
      </c>
      <c r="D689" s="5"/>
      <c r="E689" s="16">
        <v>172143.9</v>
      </c>
      <c r="F689" s="16">
        <v>172003.8</v>
      </c>
      <c r="G689" s="16">
        <v>171947.7</v>
      </c>
    </row>
    <row r="690" spans="1:7" ht="30" outlineLevel="2" x14ac:dyDescent="0.25">
      <c r="A690" s="22" t="s">
        <v>228</v>
      </c>
      <c r="B690" s="3" t="s">
        <v>541</v>
      </c>
      <c r="C690" s="3" t="s">
        <v>398</v>
      </c>
      <c r="D690" s="5">
        <v>200</v>
      </c>
      <c r="E690" s="16">
        <v>17</v>
      </c>
      <c r="F690" s="1">
        <v>17</v>
      </c>
      <c r="G690" s="1">
        <v>17</v>
      </c>
    </row>
    <row r="691" spans="1:7" ht="30" outlineLevel="2" x14ac:dyDescent="0.25">
      <c r="A691" s="22" t="s">
        <v>20</v>
      </c>
      <c r="B691" s="3" t="s">
        <v>541</v>
      </c>
      <c r="C691" s="3" t="s">
        <v>398</v>
      </c>
      <c r="D691" s="5">
        <v>300</v>
      </c>
      <c r="E691" s="16">
        <v>2390</v>
      </c>
      <c r="F691" s="1">
        <v>2390</v>
      </c>
      <c r="G691" s="1">
        <v>2390</v>
      </c>
    </row>
    <row r="692" spans="1:7" ht="45" outlineLevel="2" x14ac:dyDescent="0.25">
      <c r="A692" s="22" t="s">
        <v>312</v>
      </c>
      <c r="B692" s="3" t="s">
        <v>541</v>
      </c>
      <c r="C692" s="3" t="s">
        <v>398</v>
      </c>
      <c r="D692" s="5">
        <v>600</v>
      </c>
      <c r="E692" s="16">
        <v>169736.9</v>
      </c>
      <c r="F692" s="1">
        <v>169596.79999999999</v>
      </c>
      <c r="G692" s="1">
        <v>169540.7</v>
      </c>
    </row>
    <row r="693" spans="1:7" ht="30" outlineLevel="2" x14ac:dyDescent="0.25">
      <c r="A693" s="21" t="s">
        <v>401</v>
      </c>
      <c r="B693" s="3" t="s">
        <v>541</v>
      </c>
      <c r="C693" s="3" t="s">
        <v>402</v>
      </c>
      <c r="D693" s="3"/>
      <c r="E693" s="16">
        <v>55588.600000000006</v>
      </c>
      <c r="F693" s="16">
        <v>57726.899999999994</v>
      </c>
      <c r="G693" s="16">
        <v>57788.899999999994</v>
      </c>
    </row>
    <row r="694" spans="1:7" ht="45" outlineLevel="2" x14ac:dyDescent="0.25">
      <c r="A694" s="19" t="s">
        <v>403</v>
      </c>
      <c r="B694" s="3" t="s">
        <v>541</v>
      </c>
      <c r="C694" s="3" t="s">
        <v>404</v>
      </c>
      <c r="D694" s="3"/>
      <c r="E694" s="16">
        <v>55588.600000000006</v>
      </c>
      <c r="F694" s="16">
        <v>57726.899999999994</v>
      </c>
      <c r="G694" s="16">
        <v>57788.899999999994</v>
      </c>
    </row>
    <row r="695" spans="1:7" ht="60" outlineLevel="2" x14ac:dyDescent="0.25">
      <c r="A695" s="22" t="s">
        <v>405</v>
      </c>
      <c r="B695" s="3" t="s">
        <v>541</v>
      </c>
      <c r="C695" s="3" t="s">
        <v>406</v>
      </c>
      <c r="D695" s="5"/>
      <c r="E695" s="16">
        <v>4084.8</v>
      </c>
      <c r="F695" s="16">
        <v>4217.3</v>
      </c>
      <c r="G695" s="16">
        <v>4279.3</v>
      </c>
    </row>
    <row r="696" spans="1:7" ht="30" outlineLevel="2" x14ac:dyDescent="0.25">
      <c r="A696" s="22" t="s">
        <v>228</v>
      </c>
      <c r="B696" s="3" t="s">
        <v>541</v>
      </c>
      <c r="C696" s="3" t="s">
        <v>406</v>
      </c>
      <c r="D696" s="5">
        <v>200</v>
      </c>
      <c r="E696" s="16">
        <v>50.4</v>
      </c>
      <c r="F696" s="1">
        <v>52</v>
      </c>
      <c r="G696" s="1">
        <v>52</v>
      </c>
    </row>
    <row r="697" spans="1:7" ht="30" outlineLevel="2" x14ac:dyDescent="0.25">
      <c r="A697" s="22" t="s">
        <v>20</v>
      </c>
      <c r="B697" s="3" t="s">
        <v>541</v>
      </c>
      <c r="C697" s="3" t="s">
        <v>406</v>
      </c>
      <c r="D697" s="5">
        <v>300</v>
      </c>
      <c r="E697" s="16">
        <v>4034.4</v>
      </c>
      <c r="F697" s="1">
        <v>4165.3</v>
      </c>
      <c r="G697" s="1">
        <v>4227.3</v>
      </c>
    </row>
    <row r="698" spans="1:7" ht="90" outlineLevel="2" x14ac:dyDescent="0.25">
      <c r="A698" s="22" t="s">
        <v>407</v>
      </c>
      <c r="B698" s="3" t="s">
        <v>541</v>
      </c>
      <c r="C698" s="3" t="s">
        <v>408</v>
      </c>
      <c r="D698" s="5"/>
      <c r="E698" s="16">
        <v>277</v>
      </c>
      <c r="F698" s="16">
        <v>154.39999999999998</v>
      </c>
      <c r="G698" s="16">
        <v>154.39999999999998</v>
      </c>
    </row>
    <row r="699" spans="1:7" ht="30" outlineLevel="2" x14ac:dyDescent="0.25">
      <c r="A699" s="22" t="s">
        <v>228</v>
      </c>
      <c r="B699" s="3" t="s">
        <v>541</v>
      </c>
      <c r="C699" s="3" t="s">
        <v>408</v>
      </c>
      <c r="D699" s="5">
        <v>200</v>
      </c>
      <c r="E699" s="16">
        <v>2.9</v>
      </c>
      <c r="F699" s="1">
        <v>2.2000000000000002</v>
      </c>
      <c r="G699" s="1">
        <v>2.2000000000000002</v>
      </c>
    </row>
    <row r="700" spans="1:7" ht="30" outlineLevel="2" x14ac:dyDescent="0.25">
      <c r="A700" s="22" t="s">
        <v>20</v>
      </c>
      <c r="B700" s="3" t="s">
        <v>541</v>
      </c>
      <c r="C700" s="3" t="s">
        <v>408</v>
      </c>
      <c r="D700" s="5">
        <v>300</v>
      </c>
      <c r="E700" s="16">
        <v>274.10000000000002</v>
      </c>
      <c r="F700" s="1">
        <v>152.19999999999999</v>
      </c>
      <c r="G700" s="1">
        <v>152.19999999999999</v>
      </c>
    </row>
    <row r="701" spans="1:7" ht="90" outlineLevel="2" x14ac:dyDescent="0.25">
      <c r="A701" s="22" t="s">
        <v>411</v>
      </c>
      <c r="B701" s="3" t="s">
        <v>541</v>
      </c>
      <c r="C701" s="3" t="s">
        <v>412</v>
      </c>
      <c r="D701" s="5"/>
      <c r="E701" s="16">
        <v>51226.8</v>
      </c>
      <c r="F701" s="16">
        <v>53355.199999999997</v>
      </c>
      <c r="G701" s="16">
        <v>53355.199999999997</v>
      </c>
    </row>
    <row r="702" spans="1:7" ht="30" outlineLevel="2" x14ac:dyDescent="0.25">
      <c r="A702" s="22" t="s">
        <v>228</v>
      </c>
      <c r="B702" s="3" t="s">
        <v>541</v>
      </c>
      <c r="C702" s="3" t="s">
        <v>412</v>
      </c>
      <c r="D702" s="5">
        <v>200</v>
      </c>
      <c r="E702" s="16">
        <v>500</v>
      </c>
      <c r="F702" s="1">
        <v>500</v>
      </c>
      <c r="G702" s="1">
        <v>500</v>
      </c>
    </row>
    <row r="703" spans="1:7" ht="30" outlineLevel="2" x14ac:dyDescent="0.25">
      <c r="A703" s="22" t="s">
        <v>20</v>
      </c>
      <c r="B703" s="3" t="s">
        <v>541</v>
      </c>
      <c r="C703" s="3" t="s">
        <v>412</v>
      </c>
      <c r="D703" s="5">
        <v>300</v>
      </c>
      <c r="E703" s="16">
        <v>50726.8</v>
      </c>
      <c r="F703" s="1">
        <v>52855.199999999997</v>
      </c>
      <c r="G703" s="1">
        <v>52855.199999999997</v>
      </c>
    </row>
    <row r="704" spans="1:7" s="81" customFormat="1" ht="14.25" x14ac:dyDescent="0.25">
      <c r="A704" s="20" t="s">
        <v>465</v>
      </c>
      <c r="B704" s="2" t="s">
        <v>466</v>
      </c>
      <c r="C704" s="2"/>
      <c r="D704" s="6"/>
      <c r="E704" s="15">
        <f>E705+E712+E730</f>
        <v>239287</v>
      </c>
      <c r="F704" s="15">
        <f>F705+F712+F730</f>
        <v>193988.19999999998</v>
      </c>
      <c r="G704" s="15">
        <f>G705+G712+G730</f>
        <v>194489.7</v>
      </c>
    </row>
    <row r="705" spans="1:7" outlineLevel="1" x14ac:dyDescent="0.25">
      <c r="A705" s="22" t="s">
        <v>467</v>
      </c>
      <c r="B705" s="3" t="s">
        <v>468</v>
      </c>
      <c r="C705" s="3"/>
      <c r="D705" s="5"/>
      <c r="E705" s="16">
        <f t="shared" ref="E705:G706" si="195">E706</f>
        <v>45350</v>
      </c>
      <c r="F705" s="16">
        <f t="shared" si="195"/>
        <v>45338.9</v>
      </c>
      <c r="G705" s="16">
        <f t="shared" si="195"/>
        <v>45503.899999999994</v>
      </c>
    </row>
    <row r="706" spans="1:7" ht="30" outlineLevel="2" x14ac:dyDescent="0.25">
      <c r="A706" s="22" t="s">
        <v>469</v>
      </c>
      <c r="B706" s="3" t="s">
        <v>468</v>
      </c>
      <c r="C706" s="3" t="s">
        <v>470</v>
      </c>
      <c r="D706" s="5"/>
      <c r="E706" s="16">
        <f t="shared" si="195"/>
        <v>45350</v>
      </c>
      <c r="F706" s="16">
        <f t="shared" si="195"/>
        <v>45338.9</v>
      </c>
      <c r="G706" s="16">
        <f t="shared" si="195"/>
        <v>45503.899999999994</v>
      </c>
    </row>
    <row r="707" spans="1:7" ht="45" outlineLevel="2" x14ac:dyDescent="0.25">
      <c r="A707" s="22" t="s">
        <v>471</v>
      </c>
      <c r="B707" s="3" t="s">
        <v>468</v>
      </c>
      <c r="C707" s="3" t="s">
        <v>472</v>
      </c>
      <c r="D707" s="5"/>
      <c r="E707" s="16">
        <f>E708+E710</f>
        <v>45350</v>
      </c>
      <c r="F707" s="16">
        <f t="shared" ref="F707" si="196">F708+F710</f>
        <v>45338.9</v>
      </c>
      <c r="G707" s="16">
        <f>G708+G710</f>
        <v>45503.899999999994</v>
      </c>
    </row>
    <row r="708" spans="1:7" ht="45" outlineLevel="2" x14ac:dyDescent="0.25">
      <c r="A708" s="22" t="s">
        <v>69</v>
      </c>
      <c r="B708" s="3" t="s">
        <v>468</v>
      </c>
      <c r="C708" s="3" t="s">
        <v>473</v>
      </c>
      <c r="D708" s="5"/>
      <c r="E708" s="16">
        <f>E709</f>
        <v>40810.300000000003</v>
      </c>
      <c r="F708" s="16">
        <f t="shared" ref="F708:G708" si="197">F709</f>
        <v>40515.9</v>
      </c>
      <c r="G708" s="16">
        <f t="shared" si="197"/>
        <v>40646.699999999997</v>
      </c>
    </row>
    <row r="709" spans="1:7" ht="45" outlineLevel="2" x14ac:dyDescent="0.25">
      <c r="A709" s="22" t="s">
        <v>312</v>
      </c>
      <c r="B709" s="3" t="s">
        <v>468</v>
      </c>
      <c r="C709" s="3" t="s">
        <v>473</v>
      </c>
      <c r="D709" s="5">
        <v>600</v>
      </c>
      <c r="E709" s="16">
        <v>40810.300000000003</v>
      </c>
      <c r="F709" s="16">
        <v>40515.9</v>
      </c>
      <c r="G709" s="33">
        <v>40646.699999999997</v>
      </c>
    </row>
    <row r="710" spans="1:7" ht="30" outlineLevel="2" x14ac:dyDescent="0.25">
      <c r="A710" s="22" t="s">
        <v>474</v>
      </c>
      <c r="B710" s="3" t="s">
        <v>468</v>
      </c>
      <c r="C710" s="3" t="s">
        <v>475</v>
      </c>
      <c r="D710" s="5"/>
      <c r="E710" s="16">
        <f>E711</f>
        <v>4539.7</v>
      </c>
      <c r="F710" s="16">
        <f t="shared" ref="F710:G710" si="198">F711</f>
        <v>4823</v>
      </c>
      <c r="G710" s="16">
        <f t="shared" si="198"/>
        <v>4857.2</v>
      </c>
    </row>
    <row r="711" spans="1:7" ht="45" outlineLevel="2" x14ac:dyDescent="0.25">
      <c r="A711" s="22" t="s">
        <v>312</v>
      </c>
      <c r="B711" s="3" t="s">
        <v>468</v>
      </c>
      <c r="C711" s="3" t="s">
        <v>475</v>
      </c>
      <c r="D711" s="5">
        <v>600</v>
      </c>
      <c r="E711" s="16">
        <v>4539.7</v>
      </c>
      <c r="F711" s="16">
        <v>4823</v>
      </c>
      <c r="G711" s="33">
        <v>4857.2</v>
      </c>
    </row>
    <row r="712" spans="1:7" outlineLevel="1" x14ac:dyDescent="0.25">
      <c r="A712" s="22" t="s">
        <v>476</v>
      </c>
      <c r="B712" s="3" t="s">
        <v>477</v>
      </c>
      <c r="C712" s="3"/>
      <c r="D712" s="5"/>
      <c r="E712" s="16">
        <f t="shared" ref="E712:G712" si="199">E713</f>
        <v>13646.9</v>
      </c>
      <c r="F712" s="16">
        <f t="shared" si="199"/>
        <v>6800.9999999999991</v>
      </c>
      <c r="G712" s="16">
        <f t="shared" si="199"/>
        <v>3794.8999999999992</v>
      </c>
    </row>
    <row r="713" spans="1:7" ht="30" outlineLevel="2" x14ac:dyDescent="0.25">
      <c r="A713" s="22" t="s">
        <v>478</v>
      </c>
      <c r="B713" s="3" t="s">
        <v>477</v>
      </c>
      <c r="C713" s="3" t="s">
        <v>470</v>
      </c>
      <c r="D713" s="5"/>
      <c r="E713" s="16">
        <f>E714+E717+E727</f>
        <v>13646.9</v>
      </c>
      <c r="F713" s="16">
        <f>F714+F717+F727</f>
        <v>6800.9999999999991</v>
      </c>
      <c r="G713" s="16">
        <f>G714+G717+G727</f>
        <v>3794.8999999999992</v>
      </c>
    </row>
    <row r="714" spans="1:7" ht="45" outlineLevel="2" x14ac:dyDescent="0.25">
      <c r="A714" s="22" t="s">
        <v>480</v>
      </c>
      <c r="B714" s="3" t="s">
        <v>477</v>
      </c>
      <c r="C714" s="3" t="s">
        <v>481</v>
      </c>
      <c r="D714" s="5"/>
      <c r="E714" s="16">
        <f>E715</f>
        <v>2277</v>
      </c>
      <c r="F714" s="16">
        <f t="shared" ref="F714:G714" si="200">F715</f>
        <v>93.2</v>
      </c>
      <c r="G714" s="16">
        <f t="shared" si="200"/>
        <v>58.2</v>
      </c>
    </row>
    <row r="715" spans="1:7" ht="45" outlineLevel="2" x14ac:dyDescent="0.25">
      <c r="A715" s="22" t="s">
        <v>482</v>
      </c>
      <c r="B715" s="3" t="s">
        <v>477</v>
      </c>
      <c r="C715" s="3" t="s">
        <v>483</v>
      </c>
      <c r="D715" s="5"/>
      <c r="E715" s="16">
        <f t="shared" ref="E715:G715" si="201">E716</f>
        <v>2277</v>
      </c>
      <c r="F715" s="16">
        <f t="shared" si="201"/>
        <v>93.2</v>
      </c>
      <c r="G715" s="16">
        <f t="shared" si="201"/>
        <v>58.2</v>
      </c>
    </row>
    <row r="716" spans="1:7" ht="30" outlineLevel="2" x14ac:dyDescent="0.25">
      <c r="A716" s="22" t="s">
        <v>228</v>
      </c>
      <c r="B716" s="3" t="s">
        <v>477</v>
      </c>
      <c r="C716" s="3" t="s">
        <v>483</v>
      </c>
      <c r="D716" s="5">
        <v>200</v>
      </c>
      <c r="E716" s="16">
        <v>2277</v>
      </c>
      <c r="F716" s="16">
        <v>93.2</v>
      </c>
      <c r="G716" s="33">
        <v>58.2</v>
      </c>
    </row>
    <row r="717" spans="1:7" ht="45" outlineLevel="2" x14ac:dyDescent="0.25">
      <c r="A717" s="21" t="s">
        <v>484</v>
      </c>
      <c r="B717" s="3" t="s">
        <v>477</v>
      </c>
      <c r="C717" s="3" t="s">
        <v>485</v>
      </c>
      <c r="D717" s="5"/>
      <c r="E717" s="16">
        <f>E718+E723+E725</f>
        <v>11369.9</v>
      </c>
      <c r="F717" s="16">
        <f>F718+F723+F725</f>
        <v>5886.4</v>
      </c>
      <c r="G717" s="16">
        <f>G718+G723+G725</f>
        <v>3736.6999999999994</v>
      </c>
    </row>
    <row r="718" spans="1:7" ht="30" outlineLevel="2" x14ac:dyDescent="0.25">
      <c r="A718" s="22" t="s">
        <v>486</v>
      </c>
      <c r="B718" s="3" t="s">
        <v>477</v>
      </c>
      <c r="C718" s="3" t="s">
        <v>487</v>
      </c>
      <c r="D718" s="5"/>
      <c r="E718" s="16">
        <f>E719+E720+E722</f>
        <v>9866.9</v>
      </c>
      <c r="F718" s="16">
        <f>F719+F720+F722+F721</f>
        <v>5470.0999999999995</v>
      </c>
      <c r="G718" s="16">
        <f>G719+G720+G722+G721</f>
        <v>3415.2999999999997</v>
      </c>
    </row>
    <row r="719" spans="1:7" ht="75" outlineLevel="2" x14ac:dyDescent="0.25">
      <c r="A719" s="22" t="s">
        <v>13</v>
      </c>
      <c r="B719" s="3" t="s">
        <v>477</v>
      </c>
      <c r="C719" s="3" t="s">
        <v>487</v>
      </c>
      <c r="D719" s="5">
        <v>100</v>
      </c>
      <c r="E719" s="16">
        <v>3241</v>
      </c>
      <c r="F719" s="16">
        <v>1000</v>
      </c>
      <c r="G719" s="33">
        <v>1000</v>
      </c>
    </row>
    <row r="720" spans="1:7" ht="30" outlineLevel="2" x14ac:dyDescent="0.25">
      <c r="A720" s="22" t="s">
        <v>228</v>
      </c>
      <c r="B720" s="3" t="s">
        <v>477</v>
      </c>
      <c r="C720" s="3" t="s">
        <v>487</v>
      </c>
      <c r="D720" s="5">
        <v>200</v>
      </c>
      <c r="E720" s="16">
        <v>6059.9</v>
      </c>
      <c r="F720" s="16">
        <v>4003.9</v>
      </c>
      <c r="G720" s="33">
        <v>2124.1999999999998</v>
      </c>
    </row>
    <row r="721" spans="1:7" ht="30" outlineLevel="2" x14ac:dyDescent="0.25">
      <c r="A721" s="92" t="s">
        <v>20</v>
      </c>
      <c r="B721" s="3" t="s">
        <v>477</v>
      </c>
      <c r="C721" s="3" t="s">
        <v>487</v>
      </c>
      <c r="D721" s="5">
        <v>300</v>
      </c>
      <c r="E721" s="16">
        <v>0</v>
      </c>
      <c r="F721" s="16">
        <v>466.2</v>
      </c>
      <c r="G721" s="16">
        <v>291.10000000000002</v>
      </c>
    </row>
    <row r="722" spans="1:7" ht="45" outlineLevel="2" x14ac:dyDescent="0.25">
      <c r="A722" s="32" t="s">
        <v>312</v>
      </c>
      <c r="B722" s="3" t="s">
        <v>477</v>
      </c>
      <c r="C722" s="3" t="s">
        <v>487</v>
      </c>
      <c r="D722" s="34">
        <v>600</v>
      </c>
      <c r="E722" s="16">
        <v>566</v>
      </c>
      <c r="F722" s="16">
        <v>0</v>
      </c>
      <c r="G722" s="33">
        <v>0</v>
      </c>
    </row>
    <row r="723" spans="1:7" ht="45" outlineLevel="2" x14ac:dyDescent="0.25">
      <c r="A723" s="19" t="s">
        <v>488</v>
      </c>
      <c r="B723" s="3" t="s">
        <v>477</v>
      </c>
      <c r="C723" s="3" t="s">
        <v>489</v>
      </c>
      <c r="D723" s="5"/>
      <c r="E723" s="16">
        <f>E724</f>
        <v>1253</v>
      </c>
      <c r="F723" s="16">
        <f t="shared" ref="F723:G723" si="202">F724</f>
        <v>323</v>
      </c>
      <c r="G723" s="16">
        <f t="shared" si="202"/>
        <v>263.2</v>
      </c>
    </row>
    <row r="724" spans="1:7" ht="30" outlineLevel="2" x14ac:dyDescent="0.25">
      <c r="A724" s="22" t="s">
        <v>228</v>
      </c>
      <c r="B724" s="3" t="s">
        <v>477</v>
      </c>
      <c r="C724" s="3" t="s">
        <v>489</v>
      </c>
      <c r="D724" s="34">
        <v>200</v>
      </c>
      <c r="E724" s="16">
        <v>1253</v>
      </c>
      <c r="F724" s="16">
        <v>323</v>
      </c>
      <c r="G724" s="33">
        <v>263.2</v>
      </c>
    </row>
    <row r="725" spans="1:7" ht="45" outlineLevel="2" x14ac:dyDescent="0.25">
      <c r="A725" s="22" t="s">
        <v>492</v>
      </c>
      <c r="B725" s="3" t="s">
        <v>477</v>
      </c>
      <c r="C725" s="3" t="s">
        <v>493</v>
      </c>
      <c r="D725" s="5"/>
      <c r="E725" s="16">
        <f>E726</f>
        <v>250</v>
      </c>
      <c r="F725" s="16">
        <f t="shared" ref="F725:G725" si="203">F726</f>
        <v>93.3</v>
      </c>
      <c r="G725" s="16">
        <f t="shared" si="203"/>
        <v>58.2</v>
      </c>
    </row>
    <row r="726" spans="1:7" ht="30" outlineLevel="2" x14ac:dyDescent="0.25">
      <c r="A726" s="22" t="s">
        <v>228</v>
      </c>
      <c r="B726" s="3" t="s">
        <v>477</v>
      </c>
      <c r="C726" s="3" t="s">
        <v>493</v>
      </c>
      <c r="D726" s="5">
        <v>200</v>
      </c>
      <c r="E726" s="16">
        <v>250</v>
      </c>
      <c r="F726" s="16">
        <v>93.3</v>
      </c>
      <c r="G726" s="33">
        <v>58.2</v>
      </c>
    </row>
    <row r="727" spans="1:7" ht="45" outlineLevel="2" x14ac:dyDescent="0.25">
      <c r="A727" s="22" t="s">
        <v>494</v>
      </c>
      <c r="B727" s="3" t="s">
        <v>477</v>
      </c>
      <c r="C727" s="3" t="s">
        <v>495</v>
      </c>
      <c r="D727" s="5"/>
      <c r="E727" s="33">
        <f t="shared" ref="E727:G728" si="204">E728</f>
        <v>0</v>
      </c>
      <c r="F727" s="33">
        <f t="shared" si="204"/>
        <v>821.4</v>
      </c>
      <c r="G727" s="33">
        <f t="shared" si="204"/>
        <v>0</v>
      </c>
    </row>
    <row r="728" spans="1:7" ht="30" outlineLevel="2" x14ac:dyDescent="0.25">
      <c r="A728" s="22" t="s">
        <v>479</v>
      </c>
      <c r="B728" s="3" t="s">
        <v>477</v>
      </c>
      <c r="C728" s="3" t="s">
        <v>496</v>
      </c>
      <c r="D728" s="5"/>
      <c r="E728" s="33">
        <f t="shared" si="204"/>
        <v>0</v>
      </c>
      <c r="F728" s="33">
        <f t="shared" si="204"/>
        <v>821.4</v>
      </c>
      <c r="G728" s="33">
        <f t="shared" si="204"/>
        <v>0</v>
      </c>
    </row>
    <row r="729" spans="1:7" ht="45" outlineLevel="2" x14ac:dyDescent="0.25">
      <c r="A729" s="22" t="s">
        <v>312</v>
      </c>
      <c r="B729" s="3" t="s">
        <v>477</v>
      </c>
      <c r="C729" s="3" t="s">
        <v>496</v>
      </c>
      <c r="D729" s="5">
        <v>600</v>
      </c>
      <c r="E729" s="16">
        <v>0</v>
      </c>
      <c r="F729" s="16">
        <v>821.4</v>
      </c>
      <c r="G729" s="33">
        <v>0</v>
      </c>
    </row>
    <row r="730" spans="1:7" outlineLevel="1" x14ac:dyDescent="0.25">
      <c r="A730" s="22" t="s">
        <v>497</v>
      </c>
      <c r="B730" s="3" t="s">
        <v>498</v>
      </c>
      <c r="C730" s="3"/>
      <c r="D730" s="5"/>
      <c r="E730" s="16">
        <f>E731+E745</f>
        <v>180290.1</v>
      </c>
      <c r="F730" s="16">
        <f>F731+F745</f>
        <v>141848.29999999999</v>
      </c>
      <c r="G730" s="16">
        <f>G731+G745</f>
        <v>145190.90000000002</v>
      </c>
    </row>
    <row r="731" spans="1:7" ht="30" outlineLevel="2" x14ac:dyDescent="0.25">
      <c r="A731" s="22" t="s">
        <v>305</v>
      </c>
      <c r="B731" s="3" t="s">
        <v>498</v>
      </c>
      <c r="C731" s="3" t="s">
        <v>306</v>
      </c>
      <c r="D731" s="5"/>
      <c r="E731" s="16">
        <f>E732+E741</f>
        <v>149999.1</v>
      </c>
      <c r="F731" s="16">
        <f t="shared" ref="F731:G731" si="205">F732+F741</f>
        <v>114047.8</v>
      </c>
      <c r="G731" s="16">
        <f t="shared" si="205"/>
        <v>117241.70000000001</v>
      </c>
    </row>
    <row r="732" spans="1:7" ht="30" outlineLevel="2" x14ac:dyDescent="0.25">
      <c r="A732" s="21" t="s">
        <v>307</v>
      </c>
      <c r="B732" s="3" t="s">
        <v>498</v>
      </c>
      <c r="C732" s="3" t="s">
        <v>308</v>
      </c>
      <c r="D732" s="5"/>
      <c r="E732" s="16">
        <f>E733+E738</f>
        <v>149967.6</v>
      </c>
      <c r="F732" s="16">
        <f t="shared" ref="F732:G732" si="206">F733+F738</f>
        <v>113991.7</v>
      </c>
      <c r="G732" s="16">
        <f t="shared" si="206"/>
        <v>117185.60000000001</v>
      </c>
    </row>
    <row r="733" spans="1:7" ht="45" outlineLevel="2" x14ac:dyDescent="0.25">
      <c r="A733" s="21" t="s">
        <v>309</v>
      </c>
      <c r="B733" s="3" t="s">
        <v>498</v>
      </c>
      <c r="C733" s="3" t="s">
        <v>310</v>
      </c>
      <c r="D733" s="5"/>
      <c r="E733" s="16">
        <f>E734+E736</f>
        <v>149216.1</v>
      </c>
      <c r="F733" s="16">
        <f t="shared" ref="F733:G734" si="207">F734</f>
        <v>113991.7</v>
      </c>
      <c r="G733" s="16">
        <f t="shared" si="207"/>
        <v>117185.60000000001</v>
      </c>
    </row>
    <row r="734" spans="1:7" ht="45" outlineLevel="2" x14ac:dyDescent="0.25">
      <c r="A734" s="21" t="s">
        <v>275</v>
      </c>
      <c r="B734" s="3" t="s">
        <v>498</v>
      </c>
      <c r="C734" s="3" t="s">
        <v>311</v>
      </c>
      <c r="D734" s="5"/>
      <c r="E734" s="16">
        <f>E735</f>
        <v>148924.5</v>
      </c>
      <c r="F734" s="16">
        <f t="shared" si="207"/>
        <v>113991.7</v>
      </c>
      <c r="G734" s="16">
        <f t="shared" si="207"/>
        <v>117185.60000000001</v>
      </c>
    </row>
    <row r="735" spans="1:7" ht="45" outlineLevel="2" x14ac:dyDescent="0.25">
      <c r="A735" s="22" t="s">
        <v>312</v>
      </c>
      <c r="B735" s="3" t="s">
        <v>498</v>
      </c>
      <c r="C735" s="3" t="s">
        <v>311</v>
      </c>
      <c r="D735" s="5">
        <v>600</v>
      </c>
      <c r="E735" s="16">
        <v>148924.5</v>
      </c>
      <c r="F735" s="1">
        <v>113991.7</v>
      </c>
      <c r="G735" s="1">
        <v>117185.60000000001</v>
      </c>
    </row>
    <row r="736" spans="1:7" ht="45" outlineLevel="2" x14ac:dyDescent="0.25">
      <c r="A736" s="22" t="s">
        <v>314</v>
      </c>
      <c r="B736" s="3" t="s">
        <v>498</v>
      </c>
      <c r="C736" s="3" t="s">
        <v>315</v>
      </c>
      <c r="D736" s="13"/>
      <c r="E736" s="16">
        <f>E737</f>
        <v>291.60000000000002</v>
      </c>
      <c r="F736" s="16">
        <f t="shared" ref="F736:G736" si="208">F737</f>
        <v>0</v>
      </c>
      <c r="G736" s="16">
        <f t="shared" si="208"/>
        <v>0</v>
      </c>
    </row>
    <row r="737" spans="1:7" ht="45" outlineLevel="2" x14ac:dyDescent="0.25">
      <c r="A737" s="22" t="s">
        <v>312</v>
      </c>
      <c r="B737" s="3" t="s">
        <v>498</v>
      </c>
      <c r="C737" s="3" t="s">
        <v>315</v>
      </c>
      <c r="D737" s="5">
        <v>600</v>
      </c>
      <c r="E737" s="16">
        <v>291.60000000000002</v>
      </c>
      <c r="F737" s="1">
        <v>0</v>
      </c>
      <c r="G737" s="1">
        <v>0</v>
      </c>
    </row>
    <row r="738" spans="1:7" ht="30" outlineLevel="2" x14ac:dyDescent="0.25">
      <c r="A738" s="22" t="s">
        <v>588</v>
      </c>
      <c r="B738" s="3" t="s">
        <v>498</v>
      </c>
      <c r="C738" s="3" t="s">
        <v>590</v>
      </c>
      <c r="D738" s="5"/>
      <c r="E738" s="16">
        <f>E739</f>
        <v>751.5</v>
      </c>
      <c r="F738" s="16">
        <f t="shared" ref="F738:G739" si="209">F739</f>
        <v>0</v>
      </c>
      <c r="G738" s="16">
        <f t="shared" si="209"/>
        <v>0</v>
      </c>
    </row>
    <row r="739" spans="1:7" ht="30" outlineLevel="2" x14ac:dyDescent="0.25">
      <c r="A739" s="22" t="s">
        <v>589</v>
      </c>
      <c r="B739" s="3" t="s">
        <v>498</v>
      </c>
      <c r="C739" s="3" t="s">
        <v>591</v>
      </c>
      <c r="D739" s="5"/>
      <c r="E739" s="16">
        <f>E740</f>
        <v>751.5</v>
      </c>
      <c r="F739" s="16">
        <f t="shared" si="209"/>
        <v>0</v>
      </c>
      <c r="G739" s="16">
        <f t="shared" si="209"/>
        <v>0</v>
      </c>
    </row>
    <row r="740" spans="1:7" ht="45" outlineLevel="2" x14ac:dyDescent="0.25">
      <c r="A740" s="22" t="s">
        <v>312</v>
      </c>
      <c r="B740" s="3" t="s">
        <v>498</v>
      </c>
      <c r="C740" s="3" t="s">
        <v>591</v>
      </c>
      <c r="D740" s="5">
        <v>600</v>
      </c>
      <c r="E740" s="16">
        <v>751.5</v>
      </c>
      <c r="F740" s="1">
        <v>0</v>
      </c>
      <c r="G740" s="1">
        <v>0</v>
      </c>
    </row>
    <row r="741" spans="1:7" ht="60" outlineLevel="2" x14ac:dyDescent="0.25">
      <c r="A741" s="66" t="s">
        <v>323</v>
      </c>
      <c r="B741" s="67">
        <v>1103</v>
      </c>
      <c r="C741" s="68" t="s">
        <v>324</v>
      </c>
      <c r="D741" s="67"/>
      <c r="E741" s="16">
        <f>E742</f>
        <v>31.5</v>
      </c>
      <c r="F741" s="16">
        <f t="shared" ref="F741:G743" si="210">F742</f>
        <v>56.1</v>
      </c>
      <c r="G741" s="16">
        <f t="shared" si="210"/>
        <v>56.1</v>
      </c>
    </row>
    <row r="742" spans="1:7" ht="45" outlineLevel="2" x14ac:dyDescent="0.25">
      <c r="A742" s="69" t="s">
        <v>325</v>
      </c>
      <c r="B742" s="67">
        <v>1103</v>
      </c>
      <c r="C742" s="68" t="s">
        <v>326</v>
      </c>
      <c r="D742" s="67"/>
      <c r="E742" s="16">
        <f>E743</f>
        <v>31.5</v>
      </c>
      <c r="F742" s="16">
        <f t="shared" si="210"/>
        <v>56.1</v>
      </c>
      <c r="G742" s="16">
        <f t="shared" si="210"/>
        <v>56.1</v>
      </c>
    </row>
    <row r="743" spans="1:7" ht="30" outlineLevel="2" x14ac:dyDescent="0.25">
      <c r="A743" s="70" t="s">
        <v>327</v>
      </c>
      <c r="B743" s="67">
        <v>1103</v>
      </c>
      <c r="C743" s="68" t="s">
        <v>328</v>
      </c>
      <c r="D743" s="67"/>
      <c r="E743" s="16">
        <f>E744</f>
        <v>31.5</v>
      </c>
      <c r="F743" s="16">
        <f t="shared" si="210"/>
        <v>56.1</v>
      </c>
      <c r="G743" s="16">
        <f t="shared" si="210"/>
        <v>56.1</v>
      </c>
    </row>
    <row r="744" spans="1:7" ht="45" outlineLevel="2" x14ac:dyDescent="0.25">
      <c r="A744" s="22" t="s">
        <v>312</v>
      </c>
      <c r="B744" s="67">
        <v>1103</v>
      </c>
      <c r="C744" s="68" t="s">
        <v>328</v>
      </c>
      <c r="D744" s="67">
        <v>600</v>
      </c>
      <c r="E744" s="16">
        <v>31.5</v>
      </c>
      <c r="F744" s="1">
        <v>56.1</v>
      </c>
      <c r="G744" s="1">
        <v>56.1</v>
      </c>
    </row>
    <row r="745" spans="1:7" ht="30" outlineLevel="2" x14ac:dyDescent="0.25">
      <c r="A745" s="22" t="s">
        <v>478</v>
      </c>
      <c r="B745" s="3" t="s">
        <v>498</v>
      </c>
      <c r="C745" s="3" t="s">
        <v>470</v>
      </c>
      <c r="D745" s="5"/>
      <c r="E745" s="16">
        <f>E746+E750</f>
        <v>30291</v>
      </c>
      <c r="F745" s="16">
        <f t="shared" ref="F745:G745" si="211">F746+F750</f>
        <v>27800.5</v>
      </c>
      <c r="G745" s="16">
        <f t="shared" si="211"/>
        <v>27949.200000000001</v>
      </c>
    </row>
    <row r="746" spans="1:7" ht="45" outlineLevel="2" x14ac:dyDescent="0.25">
      <c r="A746" s="22" t="s">
        <v>471</v>
      </c>
      <c r="B746" s="3" t="s">
        <v>498</v>
      </c>
      <c r="C746" s="3" t="s">
        <v>472</v>
      </c>
      <c r="D746" s="5"/>
      <c r="E746" s="16">
        <f t="shared" ref="E746:G747" si="212">E747</f>
        <v>27811.9</v>
      </c>
      <c r="F746" s="16">
        <f t="shared" si="212"/>
        <v>27800.5</v>
      </c>
      <c r="G746" s="16">
        <f t="shared" si="212"/>
        <v>27949.200000000001</v>
      </c>
    </row>
    <row r="747" spans="1:7" ht="30" outlineLevel="2" x14ac:dyDescent="0.25">
      <c r="A747" s="22" t="s">
        <v>474</v>
      </c>
      <c r="B747" s="3" t="s">
        <v>498</v>
      </c>
      <c r="C747" s="3" t="s">
        <v>475</v>
      </c>
      <c r="D747" s="5"/>
      <c r="E747" s="16">
        <f t="shared" si="212"/>
        <v>27811.9</v>
      </c>
      <c r="F747" s="16">
        <f t="shared" si="212"/>
        <v>27800.5</v>
      </c>
      <c r="G747" s="16">
        <f t="shared" si="212"/>
        <v>27949.200000000001</v>
      </c>
    </row>
    <row r="748" spans="1:7" ht="45" outlineLevel="2" x14ac:dyDescent="0.25">
      <c r="A748" s="22" t="s">
        <v>312</v>
      </c>
      <c r="B748" s="3" t="s">
        <v>498</v>
      </c>
      <c r="C748" s="3" t="s">
        <v>475</v>
      </c>
      <c r="D748" s="5">
        <v>600</v>
      </c>
      <c r="E748" s="16">
        <v>27811.9</v>
      </c>
      <c r="F748" s="16">
        <v>27800.5</v>
      </c>
      <c r="G748" s="16">
        <v>27949.200000000001</v>
      </c>
    </row>
    <row r="749" spans="1:7" ht="45" outlineLevel="2" x14ac:dyDescent="0.25">
      <c r="A749" s="22" t="s">
        <v>676</v>
      </c>
      <c r="B749" s="3" t="s">
        <v>498</v>
      </c>
      <c r="C749" s="3" t="s">
        <v>485</v>
      </c>
      <c r="D749" s="5"/>
      <c r="E749" s="16">
        <f>E750</f>
        <v>2479.1</v>
      </c>
      <c r="F749" s="16">
        <f t="shared" ref="F749:G749" si="213">F750</f>
        <v>0</v>
      </c>
      <c r="G749" s="16">
        <f t="shared" si="213"/>
        <v>0</v>
      </c>
    </row>
    <row r="750" spans="1:7" outlineLevel="2" x14ac:dyDescent="0.25">
      <c r="A750" s="19" t="s">
        <v>490</v>
      </c>
      <c r="B750" s="3" t="s">
        <v>498</v>
      </c>
      <c r="C750" s="3" t="s">
        <v>491</v>
      </c>
      <c r="D750" s="34"/>
      <c r="E750" s="16">
        <f>E751+E752</f>
        <v>2479.1</v>
      </c>
      <c r="F750" s="16">
        <f t="shared" ref="F750:G750" si="214">F751+F752</f>
        <v>0</v>
      </c>
      <c r="G750" s="16">
        <f t="shared" si="214"/>
        <v>0</v>
      </c>
    </row>
    <row r="751" spans="1:7" ht="30" outlineLevel="2" x14ac:dyDescent="0.25">
      <c r="A751" s="32" t="s">
        <v>20</v>
      </c>
      <c r="B751" s="3" t="s">
        <v>498</v>
      </c>
      <c r="C751" s="3" t="s">
        <v>491</v>
      </c>
      <c r="D751" s="34">
        <v>300</v>
      </c>
      <c r="E751" s="91">
        <v>1216.0999999999999</v>
      </c>
      <c r="F751" s="91">
        <v>0</v>
      </c>
      <c r="G751" s="91">
        <v>0</v>
      </c>
    </row>
    <row r="752" spans="1:7" ht="45" outlineLevel="2" x14ac:dyDescent="0.25">
      <c r="A752" s="32" t="s">
        <v>312</v>
      </c>
      <c r="B752" s="3" t="s">
        <v>498</v>
      </c>
      <c r="C752" s="3" t="s">
        <v>491</v>
      </c>
      <c r="D752" s="34">
        <v>600</v>
      </c>
      <c r="E752" s="91">
        <f>420+843</f>
        <v>1263</v>
      </c>
      <c r="F752" s="91">
        <v>0</v>
      </c>
      <c r="G752" s="91">
        <v>0</v>
      </c>
    </row>
    <row r="753" spans="1:7" s="81" customFormat="1" ht="14.25" x14ac:dyDescent="0.25">
      <c r="A753" s="85" t="s">
        <v>499</v>
      </c>
      <c r="B753" s="41" t="s">
        <v>500</v>
      </c>
      <c r="C753" s="41"/>
      <c r="D753" s="42"/>
      <c r="E753" s="15">
        <f>E754</f>
        <v>33390.699999999997</v>
      </c>
      <c r="F753" s="15">
        <f t="shared" ref="F753:G756" si="215">F754</f>
        <v>32428.400000000001</v>
      </c>
      <c r="G753" s="15">
        <f t="shared" si="215"/>
        <v>32529.7</v>
      </c>
    </row>
    <row r="754" spans="1:7" outlineLevel="1" x14ac:dyDescent="0.25">
      <c r="A754" s="32" t="s">
        <v>501</v>
      </c>
      <c r="B754" s="4" t="s">
        <v>502</v>
      </c>
      <c r="C754" s="4"/>
      <c r="D754" s="34"/>
      <c r="E754" s="16">
        <f>E755</f>
        <v>33390.699999999997</v>
      </c>
      <c r="F754" s="16">
        <f t="shared" si="215"/>
        <v>32428.400000000001</v>
      </c>
      <c r="G754" s="16">
        <f t="shared" si="215"/>
        <v>32529.7</v>
      </c>
    </row>
    <row r="755" spans="1:7" outlineLevel="2" x14ac:dyDescent="0.25">
      <c r="A755" s="19" t="s">
        <v>9</v>
      </c>
      <c r="B755" s="4" t="s">
        <v>502</v>
      </c>
      <c r="C755" s="4" t="s">
        <v>10</v>
      </c>
      <c r="D755" s="34"/>
      <c r="E755" s="16">
        <f>E756</f>
        <v>33390.699999999997</v>
      </c>
      <c r="F755" s="16">
        <f t="shared" si="215"/>
        <v>32428.400000000001</v>
      </c>
      <c r="G755" s="16">
        <f t="shared" si="215"/>
        <v>32529.7</v>
      </c>
    </row>
    <row r="756" spans="1:7" ht="45" outlineLevel="2" x14ac:dyDescent="0.25">
      <c r="A756" s="19" t="s">
        <v>69</v>
      </c>
      <c r="B756" s="4" t="s">
        <v>502</v>
      </c>
      <c r="C756" s="4" t="s">
        <v>52</v>
      </c>
      <c r="D756" s="34"/>
      <c r="E756" s="16">
        <f>E757</f>
        <v>33390.699999999997</v>
      </c>
      <c r="F756" s="16">
        <f t="shared" si="215"/>
        <v>32428.400000000001</v>
      </c>
      <c r="G756" s="16">
        <f t="shared" si="215"/>
        <v>32529.7</v>
      </c>
    </row>
    <row r="757" spans="1:7" ht="45" outlineLevel="2" x14ac:dyDescent="0.25">
      <c r="A757" s="19" t="s">
        <v>312</v>
      </c>
      <c r="B757" s="4" t="s">
        <v>502</v>
      </c>
      <c r="C757" s="4" t="s">
        <v>52</v>
      </c>
      <c r="D757" s="34">
        <v>600</v>
      </c>
      <c r="E757" s="16">
        <v>33390.699999999997</v>
      </c>
      <c r="F757" s="16">
        <v>32428.400000000001</v>
      </c>
      <c r="G757" s="33">
        <v>32529.7</v>
      </c>
    </row>
    <row r="758" spans="1:7" s="81" customFormat="1" ht="28.5" x14ac:dyDescent="0.25">
      <c r="A758" s="20" t="s">
        <v>503</v>
      </c>
      <c r="B758" s="2" t="s">
        <v>504</v>
      </c>
      <c r="C758" s="2"/>
      <c r="D758" s="6"/>
      <c r="E758" s="15">
        <f t="shared" ref="E758:G761" si="216">E759</f>
        <v>40057</v>
      </c>
      <c r="F758" s="15">
        <f t="shared" si="216"/>
        <v>139974.30000000002</v>
      </c>
      <c r="G758" s="15">
        <f t="shared" si="216"/>
        <v>160855.6</v>
      </c>
    </row>
    <row r="759" spans="1:7" ht="30" outlineLevel="1" x14ac:dyDescent="0.25">
      <c r="A759" s="22" t="s">
        <v>505</v>
      </c>
      <c r="B759" s="3" t="s">
        <v>506</v>
      </c>
      <c r="C759" s="3"/>
      <c r="D759" s="5"/>
      <c r="E759" s="16">
        <f t="shared" si="216"/>
        <v>40057</v>
      </c>
      <c r="F759" s="16">
        <f t="shared" si="216"/>
        <v>139974.30000000002</v>
      </c>
      <c r="G759" s="16">
        <f t="shared" si="216"/>
        <v>160855.6</v>
      </c>
    </row>
    <row r="760" spans="1:7" outlineLevel="2" x14ac:dyDescent="0.25">
      <c r="A760" s="22" t="s">
        <v>9</v>
      </c>
      <c r="B760" s="3" t="s">
        <v>506</v>
      </c>
      <c r="C760" s="3" t="s">
        <v>10</v>
      </c>
      <c r="D760" s="5"/>
      <c r="E760" s="16">
        <f t="shared" si="216"/>
        <v>40057</v>
      </c>
      <c r="F760" s="16">
        <f t="shared" si="216"/>
        <v>139974.30000000002</v>
      </c>
      <c r="G760" s="16">
        <f t="shared" si="216"/>
        <v>160855.6</v>
      </c>
    </row>
    <row r="761" spans="1:7" outlineLevel="2" x14ac:dyDescent="0.25">
      <c r="A761" s="22" t="s">
        <v>507</v>
      </c>
      <c r="B761" s="3" t="s">
        <v>506</v>
      </c>
      <c r="C761" s="3" t="s">
        <v>508</v>
      </c>
      <c r="D761" s="5"/>
      <c r="E761" s="16">
        <f t="shared" si="216"/>
        <v>40057</v>
      </c>
      <c r="F761" s="16">
        <f t="shared" si="216"/>
        <v>139974.30000000002</v>
      </c>
      <c r="G761" s="16">
        <f t="shared" si="216"/>
        <v>160855.6</v>
      </c>
    </row>
    <row r="762" spans="1:7" ht="30" outlineLevel="2" x14ac:dyDescent="0.25">
      <c r="A762" s="22" t="s">
        <v>509</v>
      </c>
      <c r="B762" s="3" t="s">
        <v>506</v>
      </c>
      <c r="C762" s="3" t="s">
        <v>508</v>
      </c>
      <c r="D762" s="5">
        <v>700</v>
      </c>
      <c r="E762" s="16">
        <v>40057</v>
      </c>
      <c r="F762" s="16">
        <f>133009.2+6965.1</f>
        <v>139974.30000000002</v>
      </c>
      <c r="G762" s="33">
        <v>160855.6</v>
      </c>
    </row>
    <row r="763" spans="1:7" ht="8.25" customHeight="1" x14ac:dyDescent="0.25"/>
    <row r="764" spans="1:7" ht="18.75" x14ac:dyDescent="0.25">
      <c r="A764" s="86" t="s">
        <v>553</v>
      </c>
      <c r="E764" s="18">
        <f>E11+E109+E138+E239+E423+E591+E642+E704+E753+E758+E414</f>
        <v>16362387.799999999</v>
      </c>
      <c r="F764" s="18">
        <f>F11+F109+F138+F239+F423+F591+F642+F704+F753+F758+F414</f>
        <v>9290277.7000000011</v>
      </c>
      <c r="G764" s="18">
        <f>G11+G109+G138+G239+G423+G591+G642+G704+G753+G758+G414</f>
        <v>9159777.0999999978</v>
      </c>
    </row>
    <row r="765" spans="1:7" x14ac:dyDescent="0.25">
      <c r="G765" s="17" t="s">
        <v>713</v>
      </c>
    </row>
    <row r="766" spans="1:7" x14ac:dyDescent="0.25">
      <c r="G766" s="1"/>
    </row>
    <row r="767" spans="1:7" x14ac:dyDescent="0.25">
      <c r="G767" s="1"/>
    </row>
  </sheetData>
  <customSheetViews>
    <customSheetView guid="{2A135292-D5EB-4A8D-A93E-D0B24F2543E0}" scale="80" showPageBreaks="1" hiddenRows="1" topLeftCell="A178">
      <selection activeCell="C722" sqref="C72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61C84D61-2D1A-4C38-8F3E-B87673D547A5}" showPageBreaks="1" topLeftCell="A685">
      <selection activeCell="D692" sqref="D692:E69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1CA6CCC9-64EF-4CA9-9C9C-1E572976D134}" scale="80" showPageBreaks="1">
      <selection sqref="A1:G1048576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</customSheetViews>
  <mergeCells count="8">
    <mergeCell ref="F1:G1"/>
    <mergeCell ref="A9:A10"/>
    <mergeCell ref="B9:B10"/>
    <mergeCell ref="A6:G6"/>
    <mergeCell ref="F9:G9"/>
    <mergeCell ref="F4:G4"/>
    <mergeCell ref="C9:C10"/>
    <mergeCell ref="D9:D10"/>
  </mergeCells>
  <phoneticPr fontId="7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6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2024-09-24T07:20:00Z</cp:lastPrinted>
  <dcterms:created xsi:type="dcterms:W3CDTF">2021-10-13T06:13:14Z</dcterms:created>
  <dcterms:modified xsi:type="dcterms:W3CDTF">2024-10-04T05:43:00Z</dcterms:modified>
</cp:coreProperties>
</file>